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85"/>
  </bookViews>
  <sheets>
    <sheet name="Нормы расчет" sheetId="2" r:id="rId1"/>
    <sheet name="нормативы ОС" sheetId="10" r:id="rId2"/>
    <sheet name="нормативы канцелярия" sheetId="17" r:id="rId3"/>
    <sheet name="нормативы хозяйственные" sheetId="18" r:id="rId4"/>
  </sheets>
  <definedNames>
    <definedName name="_xlnm.Print_Area" localSheetId="2">'нормативы канцелярия'!$A$1:$H$116</definedName>
    <definedName name="_xlnm.Print_Area" localSheetId="1">'нормативы ОС'!$A$1:$G$76</definedName>
    <definedName name="_xlnm.Print_Area" localSheetId="3">'нормативы хозяйственные'!$A$1:$G$120</definedName>
    <definedName name="_xlnm.Print_Area" localSheetId="0">'Нормы расчет'!$A$1:$H$555</definedName>
  </definedNames>
  <calcPr calcId="152511"/>
</workbook>
</file>

<file path=xl/calcChain.xml><?xml version="1.0" encoding="utf-8"?>
<calcChain xmlns="http://schemas.openxmlformats.org/spreadsheetml/2006/main">
  <c r="F300" i="2" l="1"/>
  <c r="E301" i="2"/>
  <c r="C301" i="2"/>
  <c r="E83" i="2" l="1"/>
  <c r="F228" i="2" l="1"/>
  <c r="E182" i="2"/>
  <c r="E117" i="2"/>
  <c r="C107" i="2"/>
  <c r="E82" i="2"/>
  <c r="E76" i="2"/>
  <c r="E77" i="2"/>
  <c r="E78" i="2"/>
  <c r="E79" i="2"/>
  <c r="E80" i="2"/>
  <c r="E81" i="2"/>
  <c r="E84" i="2"/>
  <c r="C85" i="2"/>
  <c r="E85" i="2" l="1"/>
  <c r="G73" i="2" s="1"/>
  <c r="F226" i="2" l="1"/>
  <c r="F223" i="2"/>
  <c r="F225" i="2"/>
  <c r="F224" i="2"/>
  <c r="F227" i="2"/>
  <c r="H111" i="17" l="1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C230" i="2" l="1"/>
  <c r="G137" i="2" l="1"/>
  <c r="E315" i="2"/>
  <c r="F229" i="2"/>
  <c r="E204" i="2"/>
  <c r="F130" i="2"/>
  <c r="G116" i="18" l="1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H49" i="17"/>
  <c r="G117" i="18" l="1"/>
  <c r="G119" i="18" s="1"/>
  <c r="G120" i="18" s="1"/>
  <c r="C502" i="2" s="1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112" i="17" l="1"/>
  <c r="H114" i="17" s="1"/>
  <c r="H116" i="17" s="1"/>
  <c r="D496" i="2" s="1"/>
  <c r="F472" i="2" l="1"/>
  <c r="F471" i="2"/>
  <c r="F469" i="2"/>
  <c r="F474" i="2"/>
  <c r="F473" i="2"/>
  <c r="F470" i="2"/>
  <c r="F466" i="2"/>
  <c r="F465" i="2"/>
  <c r="E177" i="2" l="1"/>
  <c r="E176" i="2"/>
  <c r="E206" i="2" l="1"/>
  <c r="F35" i="2"/>
  <c r="F451" i="2" l="1"/>
  <c r="E451" i="2"/>
  <c r="F479" i="2" l="1"/>
  <c r="G334" i="2" l="1"/>
  <c r="E496" i="2"/>
  <c r="E497" i="2" s="1"/>
  <c r="F40" i="2"/>
  <c r="G37" i="2" s="1"/>
  <c r="G29" i="2"/>
  <c r="G26" i="2" s="1"/>
  <c r="G23" i="2"/>
  <c r="G22" i="2"/>
  <c r="G21" i="2"/>
  <c r="F15" i="2"/>
  <c r="G24" i="2" l="1"/>
  <c r="F34" i="2"/>
  <c r="G31" i="2" s="1"/>
  <c r="E140" i="2" l="1"/>
  <c r="E377" i="2" l="1"/>
  <c r="E376" i="2"/>
  <c r="F478" i="2" l="1"/>
  <c r="E198" i="2"/>
  <c r="E197" i="2"/>
  <c r="E162" i="2"/>
  <c r="C130" i="2"/>
  <c r="E129" i="2"/>
  <c r="E128" i="2"/>
  <c r="E127" i="2"/>
  <c r="E126" i="2"/>
  <c r="E408" i="2" l="1"/>
  <c r="E116" i="2" l="1"/>
  <c r="E115" i="2"/>
  <c r="E118" i="2" l="1"/>
  <c r="G112" i="2" s="1"/>
  <c r="F467" i="2"/>
  <c r="F464" i="2"/>
  <c r="F463" i="2"/>
  <c r="F462" i="2"/>
  <c r="F461" i="2"/>
  <c r="E326" i="2" l="1"/>
  <c r="E325" i="2"/>
  <c r="E258" i="2"/>
  <c r="E257" i="2"/>
  <c r="E256" i="2"/>
  <c r="E255" i="2"/>
  <c r="E254" i="2"/>
  <c r="E253" i="2"/>
  <c r="E251" i="2"/>
  <c r="E259" i="2" l="1"/>
  <c r="G248" i="2" s="1"/>
  <c r="B246" i="2" s="1"/>
  <c r="F51" i="2"/>
  <c r="F50" i="2"/>
  <c r="F52" i="2" l="1"/>
  <c r="F517" i="2"/>
  <c r="F515" i="2"/>
  <c r="F512" i="2"/>
  <c r="F510" i="2"/>
  <c r="E195" i="2" l="1"/>
  <c r="E187" i="2"/>
  <c r="E194" i="2"/>
  <c r="E193" i="2"/>
  <c r="E192" i="2"/>
  <c r="E191" i="2"/>
  <c r="E190" i="2"/>
  <c r="E189" i="2"/>
  <c r="E188" i="2"/>
  <c r="E185" i="2"/>
  <c r="E184" i="2"/>
  <c r="E183" i="2"/>
  <c r="E181" i="2"/>
  <c r="E175" i="2"/>
  <c r="F477" i="2"/>
  <c r="F476" i="2"/>
  <c r="F475" i="2"/>
  <c r="F468" i="2"/>
  <c r="F480" i="2" l="1"/>
  <c r="G459" i="2" s="1"/>
  <c r="F347" i="2"/>
  <c r="C291" i="2"/>
  <c r="E290" i="2"/>
  <c r="E289" i="2"/>
  <c r="E288" i="2"/>
  <c r="E268" i="2"/>
  <c r="E269" i="2" s="1"/>
  <c r="G265" i="2" s="1"/>
  <c r="G263" i="2" s="1"/>
  <c r="G47" i="2" l="1"/>
  <c r="F531" i="2" l="1"/>
  <c r="F532" i="2"/>
  <c r="F533" i="2"/>
  <c r="F534" i="2"/>
  <c r="F535" i="2"/>
  <c r="F536" i="2"/>
  <c r="F530" i="2"/>
  <c r="F537" i="2" l="1"/>
  <c r="G527" i="2" s="1"/>
  <c r="F332" i="2"/>
  <c r="G329" i="2" s="1"/>
  <c r="F298" i="2"/>
  <c r="F297" i="2"/>
  <c r="E287" i="2"/>
  <c r="E286" i="2"/>
  <c r="D145" i="2"/>
  <c r="G142" i="2" s="1"/>
  <c r="E524" i="2" l="1"/>
  <c r="E523" i="2"/>
  <c r="F516" i="2"/>
  <c r="F514" i="2"/>
  <c r="F511" i="2"/>
  <c r="F509" i="2"/>
  <c r="E502" i="2"/>
  <c r="E503" i="2" s="1"/>
  <c r="F518" i="2" l="1"/>
  <c r="G505" i="2" s="1"/>
  <c r="E525" i="2"/>
  <c r="G520" i="2" s="1"/>
  <c r="G499" i="2"/>
  <c r="E490" i="2"/>
  <c r="E489" i="2"/>
  <c r="E488" i="2"/>
  <c r="E491" i="2" l="1"/>
  <c r="G485" i="2" s="1"/>
  <c r="G493" i="2"/>
  <c r="E180" i="2"/>
  <c r="G457" i="2"/>
  <c r="G455" i="2" s="1"/>
  <c r="F436" i="2"/>
  <c r="F437" i="2" s="1"/>
  <c r="G433" i="2" s="1"/>
  <c r="F429" i="2"/>
  <c r="F430" i="2" s="1"/>
  <c r="G426" i="2" s="1"/>
  <c r="F420" i="2"/>
  <c r="F421" i="2" s="1"/>
  <c r="G417" i="2" s="1"/>
  <c r="G415" i="2" s="1"/>
  <c r="E407" i="2"/>
  <c r="E398" i="2"/>
  <c r="E399" i="2" s="1"/>
  <c r="G395" i="2" s="1"/>
  <c r="E392" i="2"/>
  <c r="E393" i="2" s="1"/>
  <c r="G389" i="2" s="1"/>
  <c r="G483" i="2" l="1"/>
  <c r="G439" i="2"/>
  <c r="G413" i="2" s="1"/>
  <c r="E409" i="2"/>
  <c r="G404" i="2" s="1"/>
  <c r="G386" i="2" s="1"/>
  <c r="E383" i="2"/>
  <c r="E384" i="2" s="1"/>
  <c r="G380" i="2" s="1"/>
  <c r="E364" i="2"/>
  <c r="E365" i="2" s="1"/>
  <c r="G361" i="2" s="1"/>
  <c r="E352" i="2"/>
  <c r="F346" i="2"/>
  <c r="F348" i="2" l="1"/>
  <c r="E378" i="2"/>
  <c r="G373" i="2" s="1"/>
  <c r="E353" i="2"/>
  <c r="G349" i="2" s="1"/>
  <c r="G343" i="2" l="1"/>
  <c r="G342" i="2" s="1"/>
  <c r="G340" i="2" s="1"/>
  <c r="E324" i="2"/>
  <c r="E323" i="2"/>
  <c r="E316" i="2"/>
  <c r="G312" i="2" s="1"/>
  <c r="E309" i="2"/>
  <c r="G305" i="2"/>
  <c r="F296" i="2"/>
  <c r="E285" i="2"/>
  <c r="E291" i="2" s="1"/>
  <c r="C246" i="2"/>
  <c r="F301" i="2" l="1"/>
  <c r="G293" i="2" s="1"/>
  <c r="C280" i="2" s="1"/>
  <c r="E327" i="2"/>
  <c r="G320" i="2" s="1"/>
  <c r="G282" i="2"/>
  <c r="B280" i="2" s="1"/>
  <c r="E310" i="2"/>
  <c r="G306" i="2" s="1"/>
  <c r="G152" i="2"/>
  <c r="D280" i="2" l="1"/>
  <c r="G303" i="2"/>
  <c r="G277" i="2"/>
  <c r="G275" i="2" s="1"/>
  <c r="G12" i="2" l="1"/>
  <c r="G17" i="2" l="1"/>
  <c r="G11" i="2" s="1"/>
  <c r="E235" i="2"/>
  <c r="F220" i="2"/>
  <c r="F221" i="2"/>
  <c r="F222" i="2"/>
  <c r="F219" i="2"/>
  <c r="D140" i="2"/>
  <c r="C140" i="2"/>
  <c r="G139" i="2"/>
  <c r="F230" i="2" l="1"/>
  <c r="G216" i="2" s="1"/>
  <c r="D246" i="2"/>
  <c r="G243" i="2"/>
  <c r="G241" i="2" s="1"/>
  <c r="G240" i="2" s="1"/>
  <c r="E236" i="2"/>
  <c r="G232" i="2" s="1"/>
  <c r="E208" i="2"/>
  <c r="E207" i="2"/>
  <c r="E205" i="2"/>
  <c r="E179" i="2"/>
  <c r="E178" i="2"/>
  <c r="E169" i="2"/>
  <c r="G164" i="2" s="1"/>
  <c r="E161" i="2"/>
  <c r="G156" i="2" s="1"/>
  <c r="B214" i="2" l="1"/>
  <c r="E209" i="2"/>
  <c r="G211" i="2"/>
  <c r="E199" i="2"/>
  <c r="G171" i="2" s="1"/>
  <c r="C214" i="2"/>
  <c r="E214" i="2" s="1"/>
  <c r="G201" i="2"/>
  <c r="D150" i="2"/>
  <c r="G147" i="2" s="1"/>
  <c r="G138" i="2"/>
  <c r="G136" i="2"/>
  <c r="G140" i="2" l="1"/>
  <c r="G133" i="2" s="1"/>
  <c r="G154" i="2"/>
  <c r="E125" i="2"/>
  <c r="E130" i="2" l="1"/>
  <c r="G122" i="2" s="1"/>
  <c r="G120" i="2" s="1"/>
  <c r="G109" i="2"/>
  <c r="G97" i="2" l="1"/>
  <c r="C92" i="2" s="1"/>
  <c r="B92" i="2"/>
  <c r="E92" i="2" l="1"/>
  <c r="G89" i="2" s="1"/>
  <c r="G87" i="2" s="1"/>
  <c r="D69" i="2"/>
  <c r="G66" i="2" s="1"/>
  <c r="D64" i="2"/>
  <c r="G61" i="2" s="1"/>
  <c r="G45" i="2" l="1"/>
  <c r="G9" i="2" s="1"/>
  <c r="E56" i="2"/>
  <c r="G554" i="2" l="1"/>
</calcChain>
</file>

<file path=xl/sharedStrings.xml><?xml version="1.0" encoding="utf-8"?>
<sst xmlns="http://schemas.openxmlformats.org/spreadsheetml/2006/main" count="1351" uniqueCount="852">
  <si>
    <t>Чоп</t>
  </si>
  <si>
    <t>Расчетная численность основных работников</t>
  </si>
  <si>
    <t>Фактическое количество рабочих станций</t>
  </si>
  <si>
    <t>Предельное количество рабочих станций</t>
  </si>
  <si>
    <t>Цена технического обслуживания и регламентно-профилактическое обслуживание в расчете на 1 рабочую станцию в год</t>
  </si>
  <si>
    <t>ИТОГО</t>
  </si>
  <si>
    <t>Итого</t>
  </si>
  <si>
    <t>Коэффициент</t>
  </si>
  <si>
    <t>Цена технического обслуживания и регламентно-профилактическое обслуживание в расчете на 1 единицу в год</t>
  </si>
  <si>
    <t xml:space="preserve">Затраты на техническое обслуживание и регламентно-профилактический ремонт локальных вычислительных сетей </t>
  </si>
  <si>
    <t>Количество устройств локальных вычислительных сетей</t>
  </si>
  <si>
    <t>Количество автоматизированных телефонных станций</t>
  </si>
  <si>
    <t>Затраты на техническое обслуживание и регламентно-профилактический ремонт автоматизированных телефонных станций</t>
  </si>
  <si>
    <t>1.3.</t>
  </si>
  <si>
    <t>1.4.</t>
  </si>
  <si>
    <t>Затраты на техническое обслуживание и регламентно-профилактический ремонт принтеров, многофункциональных устройств и копировальных аппаратов (оргтехники)</t>
  </si>
  <si>
    <t xml:space="preserve">Количество </t>
  </si>
  <si>
    <t>2.1.</t>
  </si>
  <si>
    <t>Затраты на оплату услуг по сопровождению программного обеспечения и приобретению простых (неисключительных) лицензий на использование программного обеспечения</t>
  </si>
  <si>
    <t>Затраты на оплату услуг по сопровождению справочно-правовых систем</t>
  </si>
  <si>
    <t>Затраты на оплату услуг по сопровождению и приобретению иного программного обеспечения</t>
  </si>
  <si>
    <t>2.1.1.</t>
  </si>
  <si>
    <t>Цена сопровождения программного обеспечения</t>
  </si>
  <si>
    <t>Программное обеспечение</t>
  </si>
  <si>
    <t>Система «Электронная отчетность»</t>
  </si>
  <si>
    <t>АРМ Муниципал</t>
  </si>
  <si>
    <t xml:space="preserve">Затраты на оплату услуг, связанных с обеспечением безопасности информации </t>
  </si>
  <si>
    <t>Количество приобретаемых простых (неисключительных) лицензий на использование  программного обеспечения по защите информации</t>
  </si>
  <si>
    <t>Цена единицы простой (неисключительной) лицензии на использованиепрограммного обеспечения по защите информации</t>
  </si>
  <si>
    <t xml:space="preserve">Затраты на приобретение рабочих станций </t>
  </si>
  <si>
    <t>Итого количество для приобретения</t>
  </si>
  <si>
    <t>Затраты на приобретение принтеров, многофункциональных устройств и копировальных аппаратов (оргтехники)</t>
  </si>
  <si>
    <t>Пороговое количество оргтехники</t>
  </si>
  <si>
    <t>Фактическое количество оргтехники</t>
  </si>
  <si>
    <t>Цена приобретения за 1 шт</t>
  </si>
  <si>
    <t xml:space="preserve">Затраты на приобретение планшетных компьютеров </t>
  </si>
  <si>
    <t xml:space="preserve">Планируемое к приобретению количество планшетных компьютеров </t>
  </si>
  <si>
    <t xml:space="preserve">Затраты на приобретение мониторов </t>
  </si>
  <si>
    <t xml:space="preserve">Планируемое к приобретению количество мониторов </t>
  </si>
  <si>
    <t xml:space="preserve">Затраты на приобретение системных блоков  </t>
  </si>
  <si>
    <t xml:space="preserve">Планируемое к приобретению количество системных блоков  </t>
  </si>
  <si>
    <t xml:space="preserve">Затраты на приобретение других запасных частей для вычислительной техники  </t>
  </si>
  <si>
    <t xml:space="preserve">Планируемое к приобретению количество </t>
  </si>
  <si>
    <t>Цена за единицу</t>
  </si>
  <si>
    <t>Затраты на приобретение магнитных и оптических носителей информации</t>
  </si>
  <si>
    <t>Компакт диски перезаписываемые CD-R</t>
  </si>
  <si>
    <t>Компакт диски перезаписываемые DWD-R</t>
  </si>
  <si>
    <t>Затраты на приобретение деталей для содержания принтеров, многофункциональных устройств и копировальных аппаратов (оргтехники)</t>
  </si>
  <si>
    <t xml:space="preserve">Затраты на приобретение расходных материалов для принтеров, многофункциональных устройств и копировальных аппаратов (оргтехники) </t>
  </si>
  <si>
    <t>Затраты на приобретение запасных частей для принтеров, многофункциональных устройств и копировальных аппаратов (оргтехники)</t>
  </si>
  <si>
    <t>Фактическое количество принтеров, многофункциональных устройств и копировальных аппаратов</t>
  </si>
  <si>
    <t xml:space="preserve">Норматив потребления расходных материалов </t>
  </si>
  <si>
    <t>МФУ Kyocera FS-6525MFP</t>
  </si>
  <si>
    <t>МФУ HP LaserJet Pro400MFP</t>
  </si>
  <si>
    <t>Принтер НР 1010, 1018, 1020</t>
  </si>
  <si>
    <t>Принтер НР 1010, 1018, 1020 (Картридж Q2612A)</t>
  </si>
  <si>
    <t>МФУ HP LaserJet Pro400MFP (Картридж CF280X )</t>
  </si>
  <si>
    <t xml:space="preserve">Затраты на оплату услуг почтовой связи </t>
  </si>
  <si>
    <t>Планируемое количество почтовых отправлений в год</t>
  </si>
  <si>
    <t>Цена 1  почтового отправления</t>
  </si>
  <si>
    <t>1.1.1.</t>
  </si>
  <si>
    <t>Затраты на услуги связи</t>
  </si>
  <si>
    <t>1.</t>
  </si>
  <si>
    <t xml:space="preserve"> Затраты на информационно-коммуникационные технологии</t>
  </si>
  <si>
    <t>1.1.</t>
  </si>
  <si>
    <t xml:space="preserve">Затраты на абонентскую плату </t>
  </si>
  <si>
    <t>Количество абонентских номеров пользовательского (оконечного) оборудования</t>
  </si>
  <si>
    <t>Ежемесячная абонентская плата в расчете на 1 абонентский номер для передачи голосовой информации</t>
  </si>
  <si>
    <t xml:space="preserve">Количество месяцев предоставления услуги </t>
  </si>
  <si>
    <t>1.1.2.</t>
  </si>
  <si>
    <t>Затраты на повременную оплату местных, междугородних и международных телефонных соединений</t>
  </si>
  <si>
    <t>Междугородние  телефонные соединения</t>
  </si>
  <si>
    <t>Международные телефонные соединения</t>
  </si>
  <si>
    <t>Продолжительность  телефонных соединений в месяц в расчете на 1 абонентский номер</t>
  </si>
  <si>
    <t xml:space="preserve">Цена минуты разговора </t>
  </si>
  <si>
    <t>безлимитные</t>
  </si>
  <si>
    <t xml:space="preserve">Местные телефонные соединения </t>
  </si>
  <si>
    <t xml:space="preserve">Внутризоновые телефонные соединения </t>
  </si>
  <si>
    <t>1.1.3.</t>
  </si>
  <si>
    <t xml:space="preserve">Затраты на оплату услуг подвижной связи </t>
  </si>
  <si>
    <t xml:space="preserve">Затраты на приобретение горюче-смазочных материалов </t>
  </si>
  <si>
    <t xml:space="preserve">Затраты на приобретение полисов обязательного страхования гражданской ответственности владельцев транспортных средств </t>
  </si>
  <si>
    <t>предельный размер базовой ставки страхового тарифа по i-му транспортному средству</t>
  </si>
  <si>
    <t>коэффициент страховых тарифов в зависимости от территории преимущественного использования i-го транспортного средства</t>
  </si>
  <si>
    <t>коэффициент страховых тарифов в зависимости от наличия или отсутствия страховых возмещений при наступлении страховых случаев, произошедших в период действия предыдущих договоров обязательного страхования по i-му транспортному средству</t>
  </si>
  <si>
    <t>коэффициент страховых тарифов в зависимости от наличия сведений о количестве лиц, допущенных к управлению i-м транспортным средством</t>
  </si>
  <si>
    <t>коэффициент страховых тарифов в зависимости от технических характеристик i-го транспортного средства</t>
  </si>
  <si>
    <t>коэффициент страховых тарифов в зависимости от периода использования i-го транспортного средства</t>
  </si>
  <si>
    <t>коэффициент страховых тарифов в зависимости от наличия нарушений, предусмотренных пунктом 3 статьи 9 Федерального закона "Об обязательном страховании гражданской ответственности владельцев транспортных средств</t>
  </si>
  <si>
    <t>коэффициент страховых тарифов в зависимости от наличия в договоре обязательного страхования условия, предусматривающего возможность управления i-м транспортным средством с прицепом к нему</t>
  </si>
  <si>
    <t>Количество абонентских номеров пользовательского (оконечного) оборудования, подключенного к сети подвижной связи (далее - номер абонентской станции) по  должности в соответствии с нормативами</t>
  </si>
  <si>
    <t>Глава муниципального образования</t>
  </si>
  <si>
    <t>Ежемесячная цена услуги подвижной связи в расчете на 1 номер сотовой абонентской станции</t>
  </si>
  <si>
    <t>1.1.4.</t>
  </si>
  <si>
    <t>Затраты на передачу данных с использованием информационно-телекоммуникационной сети "Интернет" (далее - сеть "Интернет") и услуги интернет-провайдеров для планшетных компьютеров</t>
  </si>
  <si>
    <t>1.1.5.</t>
  </si>
  <si>
    <t xml:space="preserve">Затраты на сеть "Интернет" и услуги интернет-провайдеров </t>
  </si>
  <si>
    <t xml:space="preserve">Количество SIM-карт </t>
  </si>
  <si>
    <t xml:space="preserve">Ежемесячная цена в расчете на 1 SIM-карту </t>
  </si>
  <si>
    <t>Количество каналов передачи данных сети "Интернет"</t>
  </si>
  <si>
    <t>Месячная цена аренды канала передачи данных сети "Интернет"</t>
  </si>
  <si>
    <t>1.1.6.</t>
  </si>
  <si>
    <t>Затраты на оплату услуг по предоставлению цифровых потоков для коммутируемых телефонных соединений</t>
  </si>
  <si>
    <t>1.1.7.</t>
  </si>
  <si>
    <t xml:space="preserve">Затраты на оплату иных услуг связи в сфере информационно-коммуникационных технологий </t>
  </si>
  <si>
    <t>1.2.</t>
  </si>
  <si>
    <t>Затраты на содержание имущества</t>
  </si>
  <si>
    <t>1.2.1.</t>
  </si>
  <si>
    <t>Затраты на техническое обслуживание и регламентно-профилактический ремонт вычислительной техники</t>
  </si>
  <si>
    <t>1.2.2.</t>
  </si>
  <si>
    <t xml:space="preserve">Затраты на техническое обслуживание и регламентно-профилактический ремонт оборудования по обеспечению безопасности информации </t>
  </si>
  <si>
    <t>1.2.3.</t>
  </si>
  <si>
    <t>1.2.4.</t>
  </si>
  <si>
    <t>1.2.5.</t>
  </si>
  <si>
    <t xml:space="preserve">Затраты на техническое обслуживание и регламентно-профилактический ремонт систем бесперебойного питания  </t>
  </si>
  <si>
    <t>1.2.6.</t>
  </si>
  <si>
    <t>Затраты на приобретение прочих работ и услуг, не относящиеся к затратам на услуги связи, аренду и содержание имущества</t>
  </si>
  <si>
    <t>1.3.1.</t>
  </si>
  <si>
    <t>1.3.1.1.</t>
  </si>
  <si>
    <t>1.3.1.2.</t>
  </si>
  <si>
    <t>1.3.2.</t>
  </si>
  <si>
    <t xml:space="preserve">Затраты на проведение аттестационных, проверочных и контрольных мероприятий </t>
  </si>
  <si>
    <t>1.3.2.1.</t>
  </si>
  <si>
    <t>1.3.2.2.</t>
  </si>
  <si>
    <t xml:space="preserve">Затраты на приобретение простых (неисключительных) лицензий на использование программного обеспечения по защите информации </t>
  </si>
  <si>
    <t>Затраты на приобретение основных средств</t>
  </si>
  <si>
    <t>1.4.1.</t>
  </si>
  <si>
    <t>1.4.2.</t>
  </si>
  <si>
    <t>1.4.3.</t>
  </si>
  <si>
    <t xml:space="preserve">Затраты на приобретение средств подвижной связи </t>
  </si>
  <si>
    <t>1.4.4.</t>
  </si>
  <si>
    <t xml:space="preserve">Затраты на приобретение оборудования по обеспечению безопасности информации </t>
  </si>
  <si>
    <t>1.4.5.</t>
  </si>
  <si>
    <t>1.5.</t>
  </si>
  <si>
    <t>Затраты на приобретение материальных запасов</t>
  </si>
  <si>
    <t>1.5.1.</t>
  </si>
  <si>
    <t>1.5.2.</t>
  </si>
  <si>
    <t>1.5.3.</t>
  </si>
  <si>
    <t>1.5.4.</t>
  </si>
  <si>
    <t>1.5.5.</t>
  </si>
  <si>
    <t>1.5.5.1.</t>
  </si>
  <si>
    <t>1.5.5.2.</t>
  </si>
  <si>
    <t>1.5.6.</t>
  </si>
  <si>
    <t>2.</t>
  </si>
  <si>
    <t>Затраты на услуги связи, не отнесенные к затратам на услуги связи в рамках затрат на информационно-коммуникационные технологии</t>
  </si>
  <si>
    <t xml:space="preserve"> Прочие затраты</t>
  </si>
  <si>
    <t xml:space="preserve">Затраты на услуги связи </t>
  </si>
  <si>
    <t>2.1.1.1.</t>
  </si>
  <si>
    <t>Затраты на оплату услуг почтовой связи</t>
  </si>
  <si>
    <t>Затраты на оплату услуг специальной связи (при наличии)</t>
  </si>
  <si>
    <t>2.1.1.2.</t>
  </si>
  <si>
    <t xml:space="preserve">Затраты на оплату услуг специальной связи (при наличии) </t>
  </si>
  <si>
    <t>Затраты на транспортные услуги</t>
  </si>
  <si>
    <t>2.2.</t>
  </si>
  <si>
    <t>2.2.1.</t>
  </si>
  <si>
    <t>2.2.2.</t>
  </si>
  <si>
    <t>2.2.3.</t>
  </si>
  <si>
    <t>Затраты по договору об оказании услуг перевозки (транспортировки) грузов</t>
  </si>
  <si>
    <t xml:space="preserve">Затраты на оплату услуг аренды транспортных средств </t>
  </si>
  <si>
    <t xml:space="preserve">Затраты на оплату разовых услуг пассажирских перевозок при проведении совещания </t>
  </si>
  <si>
    <t>2.2.4.</t>
  </si>
  <si>
    <t>Затраты на оплату проезда работника к месту нахождения учебного заведения и обратно</t>
  </si>
  <si>
    <t>2.3.</t>
  </si>
  <si>
    <t>Затраты на оплату расходов по договорам об оказании услуг,  связанных с проездом и наймом жилого помещения в связи с командированием работников, заключаемым со сторонними организациями</t>
  </si>
  <si>
    <t>2.3.1.</t>
  </si>
  <si>
    <t>Затраты на оплату расходов по договорам об оказании услуг, связанных с проездом и наймом жилого помещения в связи с командированием работников, заключаемым со сторонними организациями</t>
  </si>
  <si>
    <t>2.3.1.1.</t>
  </si>
  <si>
    <t>Затраты по договору на проезд к месту командирования и обратно</t>
  </si>
  <si>
    <t xml:space="preserve">Затраты по договору на найм жилого помещения на период командирования </t>
  </si>
  <si>
    <t xml:space="preserve">Затраты по договору на проезд к месту командирования и обратно </t>
  </si>
  <si>
    <t xml:space="preserve">Количество командированных работников </t>
  </si>
  <si>
    <t xml:space="preserve">Цена проезда по направлению командирования </t>
  </si>
  <si>
    <t>2.3.1.2.</t>
  </si>
  <si>
    <t>Затраты по договору на найм жилого помещения на период командирования</t>
  </si>
  <si>
    <t>Цена найма жилого помещения в сутки</t>
  </si>
  <si>
    <t>Затраты на коммунальные услуги</t>
  </si>
  <si>
    <t>2.4.</t>
  </si>
  <si>
    <t>2.4.1.</t>
  </si>
  <si>
    <t xml:space="preserve">Затраты на газоснабжение и иные виды топлива </t>
  </si>
  <si>
    <t>2.4.2.</t>
  </si>
  <si>
    <t xml:space="preserve">Затраты на электроснабжение </t>
  </si>
  <si>
    <t xml:space="preserve">Регулируемый тариф на электроэнергию </t>
  </si>
  <si>
    <t>Расчетная потребность электроэнергии в год</t>
  </si>
  <si>
    <t>2.4.3.</t>
  </si>
  <si>
    <t xml:space="preserve">Затраты на теплоснабжение </t>
  </si>
  <si>
    <t xml:space="preserve">Регулируемый тариф на теплоснабжение </t>
  </si>
  <si>
    <t xml:space="preserve">Количество суток нахождения в командировке </t>
  </si>
  <si>
    <t>2.4.4.</t>
  </si>
  <si>
    <t>Затраты на горячее водоснабжение</t>
  </si>
  <si>
    <t>2.4.5.</t>
  </si>
  <si>
    <t xml:space="preserve">Затраты на холодное водоснабжение и водоотведение </t>
  </si>
  <si>
    <t xml:space="preserve">Регулируемый тариф </t>
  </si>
  <si>
    <t>Расчетная потребность</t>
  </si>
  <si>
    <t xml:space="preserve">Затраты на оплату услуг внештатных сотрудников </t>
  </si>
  <si>
    <t>2.4.6.</t>
  </si>
  <si>
    <t>Затраты на аренду помещений и оборудования</t>
  </si>
  <si>
    <t>2.5.</t>
  </si>
  <si>
    <t>2.5.1.</t>
  </si>
  <si>
    <t xml:space="preserve">Затраты на аренду помещений </t>
  </si>
  <si>
    <t xml:space="preserve">Затраты на аренду помещения (зала) для проведения совещания </t>
  </si>
  <si>
    <t>2.5.2.</t>
  </si>
  <si>
    <t>2.5.3.</t>
  </si>
  <si>
    <t xml:space="preserve">Затраты на аренду оборудования для проведения совещания </t>
  </si>
  <si>
    <t>2.6.</t>
  </si>
  <si>
    <t>Затраты на содержание имущества, не отнесенные к затратам на содержание имущества в рамках затрат на информационно-коммуникационные технологии</t>
  </si>
  <si>
    <t>х</t>
  </si>
  <si>
    <t>2.6.1.</t>
  </si>
  <si>
    <t xml:space="preserve">Затраты на содержание и техническое обслуживание помещений </t>
  </si>
  <si>
    <t>2.6.1.1.</t>
  </si>
  <si>
    <t xml:space="preserve">Затраты на закупку услуг управляющей компании </t>
  </si>
  <si>
    <t>Площадь помещения, кв. м.</t>
  </si>
  <si>
    <t>Цена услуги управляющей компании в месяц</t>
  </si>
  <si>
    <t>Планируемое количество месяцев использования услуги управляющей компании</t>
  </si>
  <si>
    <t>2.6.1.2.</t>
  </si>
  <si>
    <t xml:space="preserve">Затраты на техническое обслуживание и регламентно-профилактический ремонт систем охранно-тревожной сигнализации </t>
  </si>
  <si>
    <t xml:space="preserve">Количествообслуживаемых устройств </t>
  </si>
  <si>
    <t>Цена обслуживания 1  устройства</t>
  </si>
  <si>
    <t>Система автоматической пожарной сигнализации и система оповещения при пожаре</t>
  </si>
  <si>
    <t>Система тревожной сигнализации</t>
  </si>
  <si>
    <t xml:space="preserve">Затраты на проведение текущего ремонта помещения </t>
  </si>
  <si>
    <t>включены в общую стоимость комплексных услуг управляющей компании</t>
  </si>
  <si>
    <t>2.6.1.3.</t>
  </si>
  <si>
    <t xml:space="preserve">Затраты на содержание прилегающей территории </t>
  </si>
  <si>
    <t>2.6.1.4.</t>
  </si>
  <si>
    <t>2.6.1.5.</t>
  </si>
  <si>
    <t xml:space="preserve">Затраты на оплату услуг по обслуживанию и уборке помещения </t>
  </si>
  <si>
    <t xml:space="preserve">Затраты на вывоз твердых бытовых отходов </t>
  </si>
  <si>
    <t>Количество куб. метров твердых бытовых отходов в год</t>
  </si>
  <si>
    <t>Цена вывоза 1 куб. метра твердых бытовых отходов</t>
  </si>
  <si>
    <t>2.6.1.6.</t>
  </si>
  <si>
    <t>2.6.1.7.</t>
  </si>
  <si>
    <t>Затраты на техническое обслуживание и регламентно-профилактический ремонт лифтов</t>
  </si>
  <si>
    <t>2.6.1.8.</t>
  </si>
  <si>
    <t xml:space="preserve">Затраты на техническое обслуживание и регламентно-профилактический ремонт водонапорной насосной станции хозяйственно-питьевого и противопожарного водоснабжения </t>
  </si>
  <si>
    <t>2.6.1.9.</t>
  </si>
  <si>
    <t>Затраты на техническое обслуживание и регламентно-профилактический ремонт водонапорной насосной станции пожаротушения</t>
  </si>
  <si>
    <t>2.6.1.10.</t>
  </si>
  <si>
    <t>Затраты на техническое обслуживание и регламентно-профилактический ремонт индивидуального теплового пункта, в том числе на подготовку отопительной системы к зимнему сезону</t>
  </si>
  <si>
    <t>2.6.1.11.</t>
  </si>
  <si>
    <t>Затраты на техническое обслуживание и регламентно-профилактический ремонт электрооборудования</t>
  </si>
  <si>
    <t>2.6.2.</t>
  </si>
  <si>
    <t xml:space="preserve">Затраты на техническое обслуживание и ремонт транспортных средств  </t>
  </si>
  <si>
    <t>Фактические затраты в отчетном финансовом году</t>
  </si>
  <si>
    <t>Автомобиль Volkswagen Caravelle</t>
  </si>
  <si>
    <t>Автомобиль NissaN Tiida</t>
  </si>
  <si>
    <t>Индекс инфляции</t>
  </si>
  <si>
    <t>2.6.3.</t>
  </si>
  <si>
    <t>Затраты на техническое обслуживание и регламентно-профилактический ремонт бытового оборудования</t>
  </si>
  <si>
    <t>Ремонт бытовой техники</t>
  </si>
  <si>
    <t>2.6.4.</t>
  </si>
  <si>
    <t>Затраты на техническое обслуживание и регламентно-профилактический ремонт иного оборудования</t>
  </si>
  <si>
    <t>2.6.4.1.</t>
  </si>
  <si>
    <t>Затраты на техническое обслуживание и регламентно-профилактический ремонт дизельных генераторных установок</t>
  </si>
  <si>
    <t>2.6.4.2.</t>
  </si>
  <si>
    <t>Затраты на техническое обслуживание и регламентно-профилактический ремонт системы газового пожаротушения</t>
  </si>
  <si>
    <t>2.6.4.3.</t>
  </si>
  <si>
    <t xml:space="preserve">Затраты на техническое обслуживание и регламентно-профилактический ремонт систем кондиционирования и вентиляции </t>
  </si>
  <si>
    <t>Количество  установок кондиционирования и элементов систем вентиляции</t>
  </si>
  <si>
    <t>Цена технического обслуживания и регламентно-профилактического ремонта 1установки кондиционирования и элементов вентиляции</t>
  </si>
  <si>
    <t xml:space="preserve">Затраты на техническое обслуживание и регламентно-профилактический ремонт систем пожарной сигнализации </t>
  </si>
  <si>
    <t>2.6.4.4.</t>
  </si>
  <si>
    <t>2.6.4.5.</t>
  </si>
  <si>
    <t xml:space="preserve">Затраты на техническое обслуживание и регламентно-профилактический ремонт систем контроля и управления доступом </t>
  </si>
  <si>
    <t>2.6.4.6.</t>
  </si>
  <si>
    <t xml:space="preserve">Затраты на техническое обслуживание и регламентно-профилактический ремонт систем автоматического диспетчерского управления </t>
  </si>
  <si>
    <t>2.6.4.7.</t>
  </si>
  <si>
    <t xml:space="preserve">Затраты на техническое обслуживание и регламентно-профилактический ремонт систем видеонаблюдения </t>
  </si>
  <si>
    <t>Количество обслуживаемых  устройств в составе систем видеонаблюдения</t>
  </si>
  <si>
    <t>Цена технического обслуживания и регламентно-профилактического ремонта 1 устройства в составе систем видеонаблюдения в год</t>
  </si>
  <si>
    <t>2.6.4.8.</t>
  </si>
  <si>
    <t>2.7.</t>
  </si>
  <si>
    <t>Затраты на приобретение прочих работ и услуг, не относящиеся к затратам на услуги связи, транспортные  услуги, оплату расходов по договорам об оказании услуг, связанных с проездом и наймом жилого помещения в связи с командированием работников, заключаемым со сторонними организациями, а также к затратам на коммунальные услуги, аренду помещений и оборудования, содержание имущества в рамках прочих затрат и затратам на приобретение прочих работ и услуг в рамках затрат на информационно-коммуникационные технологии</t>
  </si>
  <si>
    <t>2.7.1.</t>
  </si>
  <si>
    <t>Затраты на оплату типографских работ и услуг</t>
  </si>
  <si>
    <t>2.7.1.1.</t>
  </si>
  <si>
    <t xml:space="preserve">Затраты на приобретение спецжурналов </t>
  </si>
  <si>
    <t>2.7.1.2.</t>
  </si>
  <si>
    <t>Затраты на приобретение информационных услуг, которые включают в себя затраты на приобретение периодических печатных изданий, справочной литературы, а также подачу объявлений в печатные издания</t>
  </si>
  <si>
    <t>2.7.2.</t>
  </si>
  <si>
    <t>2.7.3.</t>
  </si>
  <si>
    <t>Затраты на проведение предрейсового и послерейсового осмотра водителей транспортных средств</t>
  </si>
  <si>
    <t>2.7.4.</t>
  </si>
  <si>
    <t>Затраты на аттестацию специальных помещений</t>
  </si>
  <si>
    <t>2.7.5.</t>
  </si>
  <si>
    <t xml:space="preserve">Затраты на проведение диспансеризации работников </t>
  </si>
  <si>
    <t>Затраты на проведение диспансеризации работников</t>
  </si>
  <si>
    <t>Численность работников, подлежащих диспансеризации</t>
  </si>
  <si>
    <t>Цена проведения диспансеризации в расчете на 1 работника</t>
  </si>
  <si>
    <t>2.7.6.</t>
  </si>
  <si>
    <t xml:space="preserve">Затраты на оплату работ по монтажу (установке), дооборудованию и наладке оборудования </t>
  </si>
  <si>
    <t>2.7.7.</t>
  </si>
  <si>
    <t xml:space="preserve">Затраты на оплату услуг вневедомственной охраны </t>
  </si>
  <si>
    <t>Затраты на оплату услуг вневедомственной охраны</t>
  </si>
  <si>
    <t>2.7.8.</t>
  </si>
  <si>
    <t>2.7.9.</t>
  </si>
  <si>
    <t xml:space="preserve">Затраты на оплату труда независимых экспертов </t>
  </si>
  <si>
    <t>2.8.</t>
  </si>
  <si>
    <t>Затраты на приобретение основных средств, не отнесенные к затратам на приобретение основных средств в рамках затрат на информационно-коммуникационные технологии</t>
  </si>
  <si>
    <t>2.8.1.</t>
  </si>
  <si>
    <t>2.8.1.1.</t>
  </si>
  <si>
    <t xml:space="preserve">Затраты на приобретение транспортных средств </t>
  </si>
  <si>
    <t>2.8.1.2.</t>
  </si>
  <si>
    <t xml:space="preserve">Затраты на приобретение мебели </t>
  </si>
  <si>
    <t>2.8.1.3.</t>
  </si>
  <si>
    <t>Затраты на приобретение систем кондиционирования</t>
  </si>
  <si>
    <t>№ п/п</t>
  </si>
  <si>
    <t>Наименование</t>
  </si>
  <si>
    <t>Количество</t>
  </si>
  <si>
    <t>Срок эксплуатации  в годах</t>
  </si>
  <si>
    <t>Предельная цена за 1 единицу, в руб.</t>
  </si>
  <si>
    <t>Категория должностей</t>
  </si>
  <si>
    <t>Ноутбук</t>
  </si>
  <si>
    <t>Не более 1 единицы на 1 работника</t>
  </si>
  <si>
    <t>Не более 50000 рублей включительно за 1 единицу</t>
  </si>
  <si>
    <t>Планшетный компьютер</t>
  </si>
  <si>
    <t>Не более 25000 рублей включительно за 1 единицу</t>
  </si>
  <si>
    <t xml:space="preserve">Принтер черно-белый </t>
  </si>
  <si>
    <t>Не более 10000 рублей включительно за 1 единицу</t>
  </si>
  <si>
    <t>Не более 30000 рублей включительно за 1 единицу</t>
  </si>
  <si>
    <t>Не более 2 единиц  на  организацию</t>
  </si>
  <si>
    <t>Не более 70000 рублей включительно за 1 единицу</t>
  </si>
  <si>
    <t>Телефон мобильный</t>
  </si>
  <si>
    <t xml:space="preserve">Выборные , главные, ведущие, старшие, младшие муниципальные должности </t>
  </si>
  <si>
    <t xml:space="preserve">Многофункциональное устройство А4, </t>
  </si>
  <si>
    <t xml:space="preserve">Многофункциональное устройство А3, копировальный аппарат </t>
  </si>
  <si>
    <t>Не более 15000 рублей включительно за 1 единицу- с ежемесячной оплатой не более 4000 рублей в месяц;</t>
  </si>
  <si>
    <t>Нормативы, применяемые при расчете нормативных затрат на приобретение основных средств (информационно-коммуникационные)</t>
  </si>
  <si>
    <t>Приобретение мониторов производится с целью замены неисправных, входящих в состав рабочих станций. Допускается закупка мониторов для создания резерва с целью обеспечения непрерывности работы из расчета в год не более 5% от общего количества рабочих станций.</t>
  </si>
  <si>
    <t>Принтер черно-белый</t>
  </si>
  <si>
    <t>Многофункциональное устройство А4</t>
  </si>
  <si>
    <t>Приобретение системных блоков  производится с целью замены неисправных, входящих в состав рабочих станций. Допускается закупка мониторов для создания резерва с целью обеспечения непрерывности работы из расчета в год не более 5% от общего количества рабочих станций.</t>
  </si>
  <si>
    <t xml:space="preserve">
Нормативы, применяемые при расчете нормативных затрат на приобретение мебели</t>
  </si>
  <si>
    <t>№п/п</t>
  </si>
  <si>
    <t xml:space="preserve">Наименование </t>
  </si>
  <si>
    <t>Единица измерения</t>
  </si>
  <si>
    <t>Срок полезной эксплуатации в годах</t>
  </si>
  <si>
    <t>Цена приобретения в рублях</t>
  </si>
  <si>
    <t>Стол руководителя</t>
  </si>
  <si>
    <t>Не более 1 единицы</t>
  </si>
  <si>
    <t xml:space="preserve">Не более  40000 рублей включительно за 1 единицу </t>
  </si>
  <si>
    <t>Брифинг-приставка</t>
  </si>
  <si>
    <t xml:space="preserve">Не более  10000  рублей включительно за 1 единицу </t>
  </si>
  <si>
    <t xml:space="preserve">Не более 10000  рублей включительно за 1 единицу </t>
  </si>
  <si>
    <t>Шкаф металлический</t>
  </si>
  <si>
    <t xml:space="preserve">Не более  20000  рублей включительно за 1 единицу </t>
  </si>
  <si>
    <t>Кресло руководителя</t>
  </si>
  <si>
    <t xml:space="preserve">Диван </t>
  </si>
  <si>
    <t xml:space="preserve">Не более   50000  рублей включительно за 1 единицу </t>
  </si>
  <si>
    <t>Конференц-стулья</t>
  </si>
  <si>
    <t>Не более 10 штук</t>
  </si>
  <si>
    <t xml:space="preserve">Не более   5000 рублей  включительно за 1 единицу </t>
  </si>
  <si>
    <t xml:space="preserve">Стулья </t>
  </si>
  <si>
    <t>Не более 5 штук</t>
  </si>
  <si>
    <t>Не более   15000 рублей  включительно за 1 единицу</t>
  </si>
  <si>
    <t>Сейф металлический</t>
  </si>
  <si>
    <t>Не более   25000 рублей  включительно за 1 единицу</t>
  </si>
  <si>
    <t>главные, ведущие, старшие, младшие муниципальные должности</t>
  </si>
  <si>
    <t>Не более 1 единицы на сотрудника</t>
  </si>
  <si>
    <t>Стол приставной</t>
  </si>
  <si>
    <t xml:space="preserve">Не более   3500  рублей включительно за 1 единицу </t>
  </si>
  <si>
    <t>Не более 2 единиц на сотрудника</t>
  </si>
  <si>
    <t>Угловая полка</t>
  </si>
  <si>
    <t xml:space="preserve">Не более  4000  рублей включительно за 1 единицу </t>
  </si>
  <si>
    <t>Тумба выкатная</t>
  </si>
  <si>
    <t>Тумба под оргтехнику</t>
  </si>
  <si>
    <t>Кресло рабочее</t>
  </si>
  <si>
    <t xml:space="preserve">Не более   7000  рублей  включительно за 1 единицу </t>
  </si>
  <si>
    <t xml:space="preserve">Шкаф металлический </t>
  </si>
  <si>
    <t xml:space="preserve">Не более   20000  рублей включительно за 1 единицу </t>
  </si>
  <si>
    <t>Металлический  сейф</t>
  </si>
  <si>
    <t>Не более 1 единицы на кабинет</t>
  </si>
  <si>
    <t xml:space="preserve">Не более 25000  рублей включительно за 1 единицу </t>
  </si>
  <si>
    <t>Тумба под телевизор</t>
  </si>
  <si>
    <t>3.</t>
  </si>
  <si>
    <t>Описание</t>
  </si>
  <si>
    <t>Сумма</t>
  </si>
  <si>
    <t>Антистеплер</t>
  </si>
  <si>
    <t>Штука</t>
  </si>
  <si>
    <t>Упаковка</t>
  </si>
  <si>
    <t>Блокнот (спираль) А5</t>
  </si>
  <si>
    <t>Бумага для офисной техники А4 , пачка 500 л.</t>
  </si>
  <si>
    <t>Бумага цветная А4, 4 цвета, пачка 200 л.</t>
  </si>
  <si>
    <t>Дырокол</t>
  </si>
  <si>
    <t>Карандаш простой с ластиком</t>
  </si>
  <si>
    <t xml:space="preserve">Книга бухгалтерская 48 л клетка  </t>
  </si>
  <si>
    <t xml:space="preserve">Книга бухгалтерская 96 л клетка  </t>
  </si>
  <si>
    <t>Количество на 1 человека в год</t>
  </si>
  <si>
    <t>Подушка штемпельная сменная</t>
  </si>
  <si>
    <t>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</si>
  <si>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2.9.</t>
  </si>
  <si>
    <t>2.9.1.</t>
  </si>
  <si>
    <t>Затраты на приобретение бланочной продукции</t>
  </si>
  <si>
    <t>Планируемое к приобретению количество  продукции</t>
  </si>
  <si>
    <t>Цена 1 единицы  продукции, изготовляемой типографией</t>
  </si>
  <si>
    <t>Визитки</t>
  </si>
  <si>
    <t>Плакаты</t>
  </si>
  <si>
    <t>Плакаты для стенда</t>
  </si>
  <si>
    <t xml:space="preserve">Затраты на приобретение канцелярских принадлежностей </t>
  </si>
  <si>
    <t>Цена предмета канцелярских принадлежностей в соответствии с нормативами муниципальных органов</t>
  </si>
  <si>
    <t xml:space="preserve">Набор канцелярских предметов </t>
  </si>
  <si>
    <t xml:space="preserve">
Нормативы, применяемые при расчете нормативных затрат на приобретение канцелярских принадлежностей</t>
  </si>
  <si>
    <t>Набор канцелярских предметов (в соответствии с приложением)</t>
  </si>
  <si>
    <t>2.9.2.</t>
  </si>
  <si>
    <t>2.9.3.</t>
  </si>
  <si>
    <t>Затраты на приобретение хозяйственных товаров и принадлежностей</t>
  </si>
  <si>
    <t>Рулон</t>
  </si>
  <si>
    <t xml:space="preserve"> При необходимости сотрудники обеспечиваются предметами, не указанными в настоящем приложении, но не более чем на сумму, превышающую 10% от стоимости набора канцелярских принадлежностей</t>
  </si>
  <si>
    <t>Уп.</t>
  </si>
  <si>
    <t>Батарейка литиевая CR2032, (таблетка)</t>
  </si>
  <si>
    <t>Шт.</t>
  </si>
  <si>
    <t>Лампа накаливания, мощность 75Вт, прозрачная колба, цоколь Е27.</t>
  </si>
  <si>
    <t>Пара</t>
  </si>
  <si>
    <t>Средство для мытья стекол, окон, зеркал. С курком, объем 500 мл.</t>
  </si>
  <si>
    <t>Количество на организацию в год</t>
  </si>
  <si>
    <t>Набор хозяйственных товаров и принадлежностей</t>
  </si>
  <si>
    <t>4.</t>
  </si>
  <si>
    <t>При необходимости сотрудники обеспечиваются предметами, не указанными в настоящем приложении, но не более чем на сумму, превышающую 10% от стоимости набора хозяйственных товаров и принадлежностей</t>
  </si>
  <si>
    <t>Набор хозяйственных товаров и принадлежностей (в соответствии с приложением)</t>
  </si>
  <si>
    <t>Цена предмета хозяйственных товаров и принадлежностей в соответствии с нормативами муниципальных органов</t>
  </si>
  <si>
    <t>2.9.4.</t>
  </si>
  <si>
    <t>Норма расхода топлива на 100 километров пробега согласно методическим рекомендациям "Нормы расхода топлива и смазочных материалов на автомобильном транспорте", предусмотренным приложением к распоряжению Министерства транспорта Российской Федерации от 14 марта 2008 г. № АМ-23-р</t>
  </si>
  <si>
    <t xml:space="preserve">Цена 1 литра горюче-смазочного материала </t>
  </si>
  <si>
    <t>Планируемое количество рабочих дней использования i-го транспортного средства в очередном финансовом году</t>
  </si>
  <si>
    <t xml:space="preserve">Затраты на приобретение запасных частей для транспортных средств </t>
  </si>
  <si>
    <t>2.9.5.</t>
  </si>
  <si>
    <t>2.9.6.</t>
  </si>
  <si>
    <t xml:space="preserve">Затраты на приобретение материальных запасов для нужд гражданской обороны </t>
  </si>
  <si>
    <t>Затраты на капитальный ремонт муниципального имущества</t>
  </si>
  <si>
    <t>3.1.</t>
  </si>
  <si>
    <t>3.2.</t>
  </si>
  <si>
    <t>3.3.</t>
  </si>
  <si>
    <t>Затраты на строительные работы, осуществляемые в рамках капитального ремонта</t>
  </si>
  <si>
    <t>Затраты на разработку проектной документации</t>
  </si>
  <si>
    <t>4.1.</t>
  </si>
  <si>
    <t>4.2.</t>
  </si>
  <si>
    <t>Затраты на финансовое обеспечение строительства, реконструкции (в том числе с элементами реставрации), технического перевооружения объектов капитального строительства</t>
  </si>
  <si>
    <t xml:space="preserve">Затраты на финансовое обеспечение строительства, реконструкции (в том числе с элементами реставрации), технического перевооружения объектов капитального строительства </t>
  </si>
  <si>
    <t xml:space="preserve">Затраты на приобретение объектов недвижимого имущества </t>
  </si>
  <si>
    <t>5.</t>
  </si>
  <si>
    <t>5.1.</t>
  </si>
  <si>
    <t>Затраты на дополнительное профессиональное образование</t>
  </si>
  <si>
    <t>Затраты на приобретение образовательных услуг по профессиональной переподготовке и повышению квалификации</t>
  </si>
  <si>
    <t>ИТОГО ВСЕХ НОРМАТИВНЫХ ЗАТРАТ</t>
  </si>
  <si>
    <t>Приложение 1</t>
  </si>
  <si>
    <t>Приложение 2</t>
  </si>
  <si>
    <t>Приложение 3</t>
  </si>
  <si>
    <t>Цена приобретения 1 рабочей станции  в соответствии с Приложением 1</t>
  </si>
  <si>
    <t>Цена приобретения соответствии с Приложением 1</t>
  </si>
  <si>
    <t>Цена приобретенияи  в соответствии с Приложением 1</t>
  </si>
  <si>
    <t>≤21</t>
  </si>
  <si>
    <t>Шкаф для документации</t>
  </si>
  <si>
    <t>Нормативы, применяемые при расчете нормативных затрат на приобретение хозяйственных товаров и принадлежностей</t>
  </si>
  <si>
    <t>Связь с СУФД</t>
  </si>
  <si>
    <t xml:space="preserve">Планируемое к приобретению количество средств подвижной связи </t>
  </si>
  <si>
    <t>Затраты на приобретение материальных запасов по обеспечению безопасности информации</t>
  </si>
  <si>
    <t xml:space="preserve">Затраты по договорам гражданско-правового характера, предметом которых является оказание физическим лицом коммунальных услуг </t>
  </si>
  <si>
    <t>Планируемое количество месяцев работы внештатного сотрудника</t>
  </si>
  <si>
    <t>Стоимость 1 месяца работы внештатного сотрудника</t>
  </si>
  <si>
    <t>Процентная ставка страховых взносов в государственные внебюджетные фонды</t>
  </si>
  <si>
    <t>Противогаз фильтрующий ГП-7</t>
  </si>
  <si>
    <t>Дополнительный патрон типа ДПГ-3 к фильтрующему противогазу</t>
  </si>
  <si>
    <t>Респиратор «АЛИНА-200 АВК»</t>
  </si>
  <si>
    <t xml:space="preserve">Аптечка для оказания первой помощи </t>
  </si>
  <si>
    <t>Индивидуальный противохимический пакет ИПП-11</t>
  </si>
  <si>
    <t>Пакет перевязочный медицинский (ППИ)</t>
  </si>
  <si>
    <t>Калий йодит (в таблетках)</t>
  </si>
  <si>
    <t xml:space="preserve">Цена  единицы материальных запасов для нужд гражданской обороны </t>
  </si>
  <si>
    <t>Количество материального запаса для нужд гражданской обороны из расчета на 1 работника в год</t>
  </si>
  <si>
    <t>МФУ Kyocera FS-1135 MFP</t>
  </si>
  <si>
    <t>Услуги по эвакуации автомобиля</t>
  </si>
  <si>
    <t>Затраты по договору на проезд к месту командирования и обратно  ж/д транспорт</t>
  </si>
  <si>
    <t>Затраты по договору на проезд к месту командирования и обратно  авиа транспорт</t>
  </si>
  <si>
    <t>Жилищные услуги 1 п/г</t>
  </si>
  <si>
    <t>Жилищные услуги 2 п/г</t>
  </si>
  <si>
    <t>Планируемое к приобретению количество  мебели</t>
  </si>
  <si>
    <t>Цена 1 единицы  предмета мебели</t>
  </si>
  <si>
    <t>Консоль для верхней одежды</t>
  </si>
  <si>
    <t>Не более 2 единиц</t>
  </si>
  <si>
    <t>Не более   8000 рублей  включительно за 1 единицу</t>
  </si>
  <si>
    <t>Стол письменный</t>
  </si>
  <si>
    <t>Тумба</t>
  </si>
  <si>
    <t>Системный блок</t>
  </si>
  <si>
    <t>Процессор</t>
  </si>
  <si>
    <t>Материнская плата</t>
  </si>
  <si>
    <t>Комплект Мышь+ клавиатура</t>
  </si>
  <si>
    <t>Оперативная память</t>
  </si>
  <si>
    <t>Накопитель SSD</t>
  </si>
  <si>
    <t>Накопитель HDD</t>
  </si>
  <si>
    <t>Блок питания</t>
  </si>
  <si>
    <t>Процессорный кулер</t>
  </si>
  <si>
    <t>Моноблок</t>
  </si>
  <si>
    <t>Матрица экрана</t>
  </si>
  <si>
    <t>Жидкость незамерзающая для омывания стекол в а/м</t>
  </si>
  <si>
    <t>Л</t>
  </si>
  <si>
    <t>Рамка для грамот, сертификатов</t>
  </si>
  <si>
    <t>Ручка дверная в сборе</t>
  </si>
  <si>
    <t>Розетка электр.  с рамкой</t>
  </si>
  <si>
    <t>13,49 литров топлива на 100 км</t>
  </si>
  <si>
    <t>100 литров топлива на 741,29 км</t>
  </si>
  <si>
    <t>0,6 литров масла на 100 литров топлива</t>
  </si>
  <si>
    <t>0,08 литра масла на 100 км пробега</t>
  </si>
  <si>
    <t>летний период, топливо</t>
  </si>
  <si>
    <t>летний период, масло</t>
  </si>
  <si>
    <t>зимний период, топливо</t>
  </si>
  <si>
    <t>зимний период, масло</t>
  </si>
  <si>
    <t>14,44 литров топлива на 100 км</t>
  </si>
  <si>
    <t>100 литров топлива на 692,52 км</t>
  </si>
  <si>
    <t>11,79 литров топлива на 100 км</t>
  </si>
  <si>
    <t>100 литров топлива на 848,18 км</t>
  </si>
  <si>
    <t>0,6 литров масла на 100 литров топлива = 848,18 км</t>
  </si>
  <si>
    <t>0,07 литра масла на 100 км пробега</t>
  </si>
  <si>
    <t>12,62 литров топлива на 100 км</t>
  </si>
  <si>
    <t>100 литров топлива на 792,39 км</t>
  </si>
  <si>
    <t>0,6 литров масла на 100 литров топлива = 792,39 км</t>
  </si>
  <si>
    <t>2,5 литров масла на 100 литров топлива</t>
  </si>
  <si>
    <t>2,5 литров масла на 100 литров топлива = 741 км</t>
  </si>
  <si>
    <t>2,5 литров масла на 100 литров топлива = 692,52 км</t>
  </si>
  <si>
    <t>85,94 литров масла  на год</t>
  </si>
  <si>
    <t>18,27 литров масла на год</t>
  </si>
  <si>
    <t>0,34 литра масла на 100 км пробега</t>
  </si>
  <si>
    <t>0,36 литра масла на 100 км пробега</t>
  </si>
  <si>
    <t>Приложение</t>
  </si>
  <si>
    <t>Телефон стационарный</t>
  </si>
  <si>
    <t xml:space="preserve">Монитор </t>
  </si>
  <si>
    <t>Факсимильный аппарат</t>
  </si>
  <si>
    <t>Не более 1 единицы  на  организацию</t>
  </si>
  <si>
    <t>Принтер цветной</t>
  </si>
  <si>
    <t>Мебель для обеспечения приема населения  (норма на организацию)</t>
  </si>
  <si>
    <t>Столик</t>
  </si>
  <si>
    <t>Не более 4 единиц</t>
  </si>
  <si>
    <t xml:space="preserve">Шкаф-купе </t>
  </si>
  <si>
    <t>Не более 1 единицы на организацию</t>
  </si>
  <si>
    <t xml:space="preserve">Диван для приемной </t>
  </si>
  <si>
    <t xml:space="preserve">Не более  25000 рублей включительно за 1 единицу </t>
  </si>
  <si>
    <t>Блокнот (спираль) А6</t>
  </si>
  <si>
    <t>Бумага для заметок с клейким краем, 38*51 мм,  100 листов.</t>
  </si>
  <si>
    <t>Бумага для заметок с клейким краем, 76*76 мм,  100 листов.</t>
  </si>
  <si>
    <t>Настольный набор, 15 предметов, вращающийся</t>
  </si>
  <si>
    <t xml:space="preserve">Точилка с контейнером </t>
  </si>
  <si>
    <t xml:space="preserve">Книга бухгалтерская 160 л клетка  </t>
  </si>
  <si>
    <t>Персональный компьютер</t>
  </si>
  <si>
    <t>Программа 1С Битрикс</t>
  </si>
  <si>
    <t>МФУ Kyocera FS-6025MFP (Тонер-картридж Kyocera TK-475 )</t>
  </si>
  <si>
    <t>МФУ Kyocera FS-1135 MFP (Тонер-картридж Kyocera TK-1140 )</t>
  </si>
  <si>
    <t xml:space="preserve">Барабан для МФУ  Kyocera </t>
  </si>
  <si>
    <t>Конверт почтовый с маркой</t>
  </si>
  <si>
    <t>Марка почтовая</t>
  </si>
  <si>
    <t>номинал 1 р-   100 р</t>
  </si>
  <si>
    <t>Письмо заказное</t>
  </si>
  <si>
    <t>40-4000</t>
  </si>
  <si>
    <t>Холодное водоснабжение, 1 п/г</t>
  </si>
  <si>
    <t>Холодное водоснабжение, 2 п/г</t>
  </si>
  <si>
    <t>Водоотведение, 1 п/г</t>
  </si>
  <si>
    <t>Водоотведение, 2 п/г</t>
  </si>
  <si>
    <t>Пачка</t>
  </si>
  <si>
    <t>Дизайн-бумага А4, пачка 20 листов</t>
  </si>
  <si>
    <t>Зажим для бумаг 15 мм, 12 шт. в упак.</t>
  </si>
  <si>
    <t>Зажим для бумаг 25 мм, 12 шт. в упак.</t>
  </si>
  <si>
    <t>Бумага туалетная 2-слойная для диспенсеров, от 170 м.</t>
  </si>
  <si>
    <t>Батарейка литиевая CR2025, (таблетка)</t>
  </si>
  <si>
    <t>Крем- мыло жидкое для рук, объем  5 л</t>
  </si>
  <si>
    <t xml:space="preserve">Кувшин для фильтрования воды </t>
  </si>
  <si>
    <t xml:space="preserve">Фильтр для воды сменный для кувшина </t>
  </si>
  <si>
    <t>Ведро мусорное, с педалью. 15 л.</t>
  </si>
  <si>
    <t>Диспенсер для жидкого мыла, настенный</t>
  </si>
  <si>
    <t>Гофра для унитаза</t>
  </si>
  <si>
    <t>Клапан заливной для унитаза</t>
  </si>
  <si>
    <t>Сливной механизм</t>
  </si>
  <si>
    <t>Замок дверной, цилиндровый механизм</t>
  </si>
  <si>
    <t>Крепежные изделия (саморезы, болты, гайки, гвозди)</t>
  </si>
  <si>
    <t>Цветы искусственные</t>
  </si>
  <si>
    <t>Сервиз фарфоровый чайный (1 раз в 3 года)</t>
  </si>
  <si>
    <t xml:space="preserve">         ИТОГО</t>
  </si>
  <si>
    <t>Ключ дверной</t>
  </si>
  <si>
    <t>Стеллаж  для документации</t>
  </si>
  <si>
    <t>Не более 2 единицы на сотрудника</t>
  </si>
  <si>
    <t>Антивирус</t>
  </si>
  <si>
    <t>Лицензирование программы ПО VipNet Client 3.x/ доступ к ЕМТС</t>
  </si>
  <si>
    <t>Затраты на техническое обслуживание и регламентно-профилактический ремонт систем видеонаблюдения (обеспечение доступной среды)</t>
  </si>
  <si>
    <t>Глава муниципального образования, исполняющий обязанности председателя муниципального совета</t>
  </si>
  <si>
    <t>Не более 64500 рублей включительно за 1 единицу</t>
  </si>
  <si>
    <t>Не более 45000 рублей включительно за 1 единицу</t>
  </si>
  <si>
    <t xml:space="preserve">Главные, муниципальные должности </t>
  </si>
  <si>
    <t xml:space="preserve">Моноблок </t>
  </si>
  <si>
    <t>Не более 71000 рублей включительно за 1 единицу</t>
  </si>
  <si>
    <t xml:space="preserve">Системный блок и монитор </t>
  </si>
  <si>
    <t>Системный блок не более 47000 рублей включительно за 1 единицу, монитор  не более 15000 рублей включительно за 1 единицу</t>
  </si>
  <si>
    <t xml:space="preserve">Не более  64500 рублей включительно за 1 единицу </t>
  </si>
  <si>
    <t xml:space="preserve">Не более 15000 рублей включительно за 1 единицу </t>
  </si>
  <si>
    <t>Условная единица</t>
  </si>
  <si>
    <t>Стол/подставка под технику</t>
  </si>
  <si>
    <t>Монитор</t>
  </si>
  <si>
    <t>Не более 6 единиц</t>
  </si>
  <si>
    <t>Набор кабелей, запчастей  и разъемов для подключения системы</t>
  </si>
  <si>
    <t>Не более 15000  рублей включительно за 1 набор</t>
  </si>
  <si>
    <t>Итого количество для приобретения *</t>
  </si>
  <si>
    <t>*</t>
  </si>
  <si>
    <t>Допускается в случае превышения нормативного срока эксплуатации техники</t>
  </si>
  <si>
    <t>Система визуализации информации на электронных носителях  (норма на организацию)</t>
  </si>
  <si>
    <t>Система визуализации информации на электронных носителях</t>
  </si>
  <si>
    <t>Разветвитель  (1 компьютер - несколько мониторов)</t>
  </si>
  <si>
    <t>Системный блок не более 45000 рублей включительно за 1 единицу, монитор  не более 10000 рублей включительно за 1 единицу</t>
  </si>
  <si>
    <t>Выборные муниципальные должности-Глава муниципального образования</t>
  </si>
  <si>
    <t>МФУ HP LaserJet M132nw</t>
  </si>
  <si>
    <t>Программа 1С Бухгалтерия годовое обслуживание</t>
  </si>
  <si>
    <t>Программа 1С Бухгалтерия лицензия</t>
  </si>
  <si>
    <t>примечание</t>
  </si>
  <si>
    <t>Расчетная потребность в теплоэнергии Гкал</t>
  </si>
  <si>
    <t>Брелок/пульт управления воротами</t>
  </si>
  <si>
    <t>Булавки английские для лент от 20 мм</t>
  </si>
  <si>
    <t>Бумажные полотенца листовые ZZ сложения для диспенсеров, 2-х слойные. В пачке 200 листов.</t>
  </si>
  <si>
    <t>Выключатель с рамкой</t>
  </si>
  <si>
    <t>Горшок для цветов с подставкой</t>
  </si>
  <si>
    <t>Грунт для цветов от 2,5 л</t>
  </si>
  <si>
    <t>Губка для мытья посуды с абразивным слоем</t>
  </si>
  <si>
    <t>Диспенсер для листовых полотенец</t>
  </si>
  <si>
    <t xml:space="preserve">Ершик для туалета пластик </t>
  </si>
  <si>
    <t>Ершик для туалета металлический</t>
  </si>
  <si>
    <t>Кашпо для цветов</t>
  </si>
  <si>
    <t>Керамзит от 2 л уп для цветов</t>
  </si>
  <si>
    <t>Клей универсальный, 3 -5 г.</t>
  </si>
  <si>
    <t>Корзина для мусора 10 л пластик</t>
  </si>
  <si>
    <t>Лампа энергосберегающая, мощность 20Вт.,  цоколь Е 27.</t>
  </si>
  <si>
    <t>Лампа люминесцентная, мощность 18Вт., цоколь G13</t>
  </si>
  <si>
    <t>Лейка пластиковая для цветов</t>
  </si>
  <si>
    <t>Мыльница пластиковая</t>
  </si>
  <si>
    <t>Освежитель воздуха</t>
  </si>
  <si>
    <t>Перчатки трикотажные с латексным покрытием</t>
  </si>
  <si>
    <t>Подводка гибкая</t>
  </si>
  <si>
    <t>Салфетки бумажные 1 слойные, сложенные в четверо (50-100 штук в упаковке)</t>
  </si>
  <si>
    <t>Салфетки бумажные 3 слойные, сложенные в четверо. С рисунком (от 20 штук в упаковке)</t>
  </si>
  <si>
    <t>Светильник со светодиодными источниками света (комплект из 6ти 
светильников и источника)</t>
  </si>
  <si>
    <t>Столовые приборы (набор)</t>
  </si>
  <si>
    <t>Стартер для подключения люминесцентных ламп</t>
  </si>
  <si>
    <t>Тряпка для пола 100% микрофибра 70x80 см</t>
  </si>
  <si>
    <t>Удлинитель сетевой, 3 м (от 5 розеток)</t>
  </si>
  <si>
    <t>Удлинитель сетевой, 5 м (от 5 розеток)</t>
  </si>
  <si>
    <t>Фильтр сетевой от 5 розеток 5 метров</t>
  </si>
  <si>
    <t>Хомут (стяжка) пластиковый (100 штук)</t>
  </si>
  <si>
    <t>Уп</t>
  </si>
  <si>
    <t>Бокс для бумаги прозрачный 90х90х50 мм</t>
  </si>
  <si>
    <t>Бокс для бумаги прозрачный 90х90х90 мм</t>
  </si>
  <si>
    <t>Бумага для цветной лазерной печати (А4, плотность 220 г/кв), 250 листов</t>
  </si>
  <si>
    <t>Бумага для фотопечати  А4, пачка</t>
  </si>
  <si>
    <t>Жидкость корректирующая(штрих) быстросохнущая 20 мл</t>
  </si>
  <si>
    <t>Журнал для учета</t>
  </si>
  <si>
    <t>Закладки клейкие цветные пластик</t>
  </si>
  <si>
    <t>Конверт немаркированный 110*220 мм</t>
  </si>
  <si>
    <t>Клей канцелярский жидкий от 85 мл пластиковый аппликатор</t>
  </si>
  <si>
    <t>Кнопки силовые (11 мм, 30 штук в упаковке)</t>
  </si>
  <si>
    <t>Лента клейкая (скотч) канцелярская прозрачная от 19 х 33 мм, шт.</t>
  </si>
  <si>
    <t>Лента клейкая (скотч) канцелярская двухсторонняя прозрачная 12 мм (с диспенсером), шт.</t>
  </si>
  <si>
    <t>Лента клейкая (скотч) канцелярская двухсторонняя прозрачная  48-50 мм, шт.</t>
  </si>
  <si>
    <t>Лента клейкая (скотч) упаковочная прозрачная 48-50 мм x 50 м, шт.</t>
  </si>
  <si>
    <t xml:space="preserve">Маркер лаковый/промышленный для маркировки </t>
  </si>
  <si>
    <t>Маркер цветной для дерева, стекла, пластика (перманентный)</t>
  </si>
  <si>
    <t>Тетрадь 48 л.</t>
  </si>
  <si>
    <t>Накопитель вертикальный пластиковый черный ширина 160 мм</t>
  </si>
  <si>
    <t>Планинг датированный, кожзам.</t>
  </si>
  <si>
    <t>Подставка настольная/настенная акриловая</t>
  </si>
  <si>
    <t xml:space="preserve">Разделитель листов пластиковый (12 листов) </t>
  </si>
  <si>
    <t>Разделитель листов картонный (100 листов)</t>
  </si>
  <si>
    <t>совместимый</t>
  </si>
  <si>
    <t>оригинал</t>
  </si>
  <si>
    <t>Комплект для мытья стекол (водосгон с шубкой из микрофибры, ручка)</t>
  </si>
  <si>
    <t xml:space="preserve">Шпатель </t>
  </si>
  <si>
    <t>Средство для чистки мебели</t>
  </si>
  <si>
    <t>с 1 июня вырастает базовый тариф</t>
  </si>
  <si>
    <t>Коэффициент предполагаемого повышения базовых тарифов (по оценке РСА)</t>
  </si>
  <si>
    <t>Не более 1 единиц</t>
  </si>
  <si>
    <t>Не более   20000 рублей  включительно за 1 единицу</t>
  </si>
  <si>
    <t>Трибуна для выступлений</t>
  </si>
  <si>
    <t xml:space="preserve">Канал передачи данных для доступа к ЕМТС
</t>
  </si>
  <si>
    <t>3G модем для сим-карты</t>
  </si>
  <si>
    <t>Мышь</t>
  </si>
  <si>
    <t>Клавиатура</t>
  </si>
  <si>
    <t>Брифинг приставка</t>
  </si>
  <si>
    <t>Стулья (в кабинет руководителя)</t>
  </si>
  <si>
    <t>Сейф металлический (в кабинет руководителя)</t>
  </si>
  <si>
    <t>Лампа светодиодная, мощность 8Вт-10Вт, белый свет, цоколь GX53, тип колбы таблетка, матовая, 28х74мм</t>
  </si>
  <si>
    <t>Арматура сливная в сборе, для унитаза комплект</t>
  </si>
  <si>
    <t>Батарейка аккумуляторные АА, шт.</t>
  </si>
  <si>
    <t>Батарейка аккумуляторные ААА, шт.</t>
  </si>
  <si>
    <t>Батарейка питания алкалиновая, тип АА, шт.</t>
  </si>
  <si>
    <t>Батарейка питания алкалиновая, тип ААА,  шт.</t>
  </si>
  <si>
    <t>Бирка для ключей</t>
  </si>
  <si>
    <t>Бумага туалетная 1-слойная для диспенсеров, от 170-200 м.</t>
  </si>
  <si>
    <t>Ведро пластиковое 10 л с отжимом</t>
  </si>
  <si>
    <t xml:space="preserve">Ведро пластиковое 10 л. </t>
  </si>
  <si>
    <t>Губки для деликатных поверхностей, паролон с абразивным слоем, зеленые (6.3х14)</t>
  </si>
  <si>
    <t>Комплект для уборки (щетка для пола, совок)</t>
  </si>
  <si>
    <t xml:space="preserve">Крепления для зеркала </t>
  </si>
  <si>
    <t>Крючок</t>
  </si>
  <si>
    <t>Лампа светодиодная, мощность 9-15Вт, цоколь Е27.</t>
  </si>
  <si>
    <t>Лампа энергосберегающая, мощность 11Вт.,  цоколь 2G7. 11w/21-840</t>
  </si>
  <si>
    <t>Лампа энергосберегающая, мощность 11Вт.,  цоколь G23, тип колбы S. 9w/827</t>
  </si>
  <si>
    <t>Мешки для мусора объемом 30 л ( 30 шт. в рулоне.) от 10 мкм</t>
  </si>
  <si>
    <t>Мешки для мусора с завязками объемом 30 л ( 20 шт. в рулоне.) от 12 мкм</t>
  </si>
  <si>
    <t>Мешки для мусора объемом 100 л., плотность 50 мкм</t>
  </si>
  <si>
    <t>Мешки для мусора объемом 120 л., от 50 мкм</t>
  </si>
  <si>
    <t>Мешки полипропиленовый для строительного мусора</t>
  </si>
  <si>
    <t>Насадка для мытья пола ленточная полиэстер, 33 см</t>
  </si>
  <si>
    <t>Насадка для швабры веревочная микрофибра/хлопок, 27 см</t>
  </si>
  <si>
    <t>Насадка для швабры губчатая</t>
  </si>
  <si>
    <t>Перчатки латексные повышенной прочности, многоцелевые, материал основы: латекс, тип манжеты: срез зубцами</t>
  </si>
  <si>
    <t xml:space="preserve">Перчатки трикотажные </t>
  </si>
  <si>
    <t>Перчатки трикотажные с ПВХ точками</t>
  </si>
  <si>
    <t>Пленка стрейч, 17-20мкм, ширина 50 см, намотка 250-300 м</t>
  </si>
  <si>
    <t>Рукоятка для шеток и насадок, маталлопластик 138 см</t>
  </si>
  <si>
    <t>Рукоятка для шеток и насадок, алюминиевая 150 см</t>
  </si>
  <si>
    <t>Рулетка измерительная/лента</t>
  </si>
  <si>
    <t>Салфетки для чистки мониторов из крепированной бумаги (в тубе) 130x170 мм размер салфетки</t>
  </si>
  <si>
    <t>Салфетка хозяйственная из вискозы, размер 30х34 см. 3 шт в упаковке</t>
  </si>
  <si>
    <t>Салфетка хозяйственная универсальная, вискоза</t>
  </si>
  <si>
    <t>Салфетка хозяйственная для стекол и зеркал 30х30 см, микрофибра, шт.</t>
  </si>
  <si>
    <t>Салфетка хозяйственная губчатая, челлюлоза, для влажной уборки. (3шт в упаковке)</t>
  </si>
  <si>
    <r>
      <t>Средство для мытья полов концентрированное универсальное</t>
    </r>
    <r>
      <rPr>
        <sz val="11"/>
        <color rgb="FF000000"/>
        <rFont val="Times New Roman"/>
        <family val="1"/>
        <charset val="204"/>
      </rPr>
      <t>,</t>
    </r>
    <r>
      <rPr>
        <sz val="11"/>
        <color theme="1"/>
        <rFont val="Times New Roman"/>
        <family val="1"/>
        <charset val="204"/>
      </rPr>
      <t xml:space="preserve"> объем  5 л.</t>
    </r>
  </si>
  <si>
    <t>Средство для мытья посуды, консистенция гелеобразная, объем  450 мл.</t>
  </si>
  <si>
    <t>Средство для прочистки труб, гель 500 мл</t>
  </si>
  <si>
    <r>
      <t>Средство для сантехники, раковины и ваны</t>
    </r>
    <r>
      <rPr>
        <sz val="11"/>
        <color theme="1"/>
        <rFont val="Times New Roman"/>
        <family val="1"/>
        <charset val="204"/>
      </rPr>
      <t xml:space="preserve"> гель.</t>
    </r>
    <r>
      <rPr>
        <sz val="11"/>
        <color rgb="FF000000"/>
        <rFont val="Times New Roman"/>
        <family val="1"/>
        <charset val="204"/>
      </rPr>
      <t xml:space="preserve"> Объем  500-750 мл</t>
    </r>
  </si>
  <si>
    <r>
      <t>Средство для сантехники, удаление ржавчины ге</t>
    </r>
    <r>
      <rPr>
        <sz val="11"/>
        <color theme="1"/>
        <rFont val="Times New Roman"/>
        <family val="1"/>
        <charset val="204"/>
      </rPr>
      <t>ль.</t>
    </r>
    <r>
      <rPr>
        <sz val="11"/>
        <color rgb="FF000000"/>
        <rFont val="Times New Roman"/>
        <family val="1"/>
        <charset val="204"/>
      </rPr>
      <t xml:space="preserve"> Объем  0,45 л</t>
    </r>
  </si>
  <si>
    <r>
      <t>Средство для сантехники,</t>
    </r>
    <r>
      <rPr>
        <sz val="11"/>
        <color theme="1"/>
        <rFont val="Times New Roman"/>
        <family val="1"/>
        <charset val="204"/>
      </rPr>
      <t xml:space="preserve"> дезинфекция унитаза гель.</t>
    </r>
    <r>
      <rPr>
        <sz val="11"/>
        <color rgb="FF000000"/>
        <rFont val="Times New Roman"/>
        <family val="1"/>
        <charset val="204"/>
      </rPr>
      <t xml:space="preserve"> Объем  0,75 л</t>
    </r>
  </si>
  <si>
    <t>Средство для удаления граффити, профессиональное усиленное, балон 400 мл</t>
  </si>
  <si>
    <t>Средство для удаления водонерастворимых загрязнений, Антивандал-граффити, 500 мл с курком</t>
  </si>
  <si>
    <r>
      <t xml:space="preserve">Средство для чистки кухни, универсальное, </t>
    </r>
    <r>
      <rPr>
        <sz val="11"/>
        <color rgb="FF000000"/>
        <rFont val="Times New Roman"/>
        <family val="1"/>
        <charset val="204"/>
      </rPr>
      <t xml:space="preserve">порошок. </t>
    </r>
    <r>
      <rPr>
        <sz val="11"/>
        <color theme="1"/>
        <rFont val="Times New Roman"/>
        <family val="1"/>
        <charset val="204"/>
      </rPr>
      <t>Объем  400-500 гр.</t>
    </r>
  </si>
  <si>
    <t>Тряпка для пола 50x80 см хлопок, вискоза, полиэстер</t>
  </si>
  <si>
    <t>Щетка для сильных загрязнений 28 см</t>
  </si>
  <si>
    <t>Швабра для пола отжимная губчатая</t>
  </si>
  <si>
    <t>Швабра для мытья пола деревянная</t>
  </si>
  <si>
    <t>Бумага для заметок, блок-кубик, 90*90*50</t>
  </si>
  <si>
    <t>Бумага для заметок, блок-кубик, 90*90*90</t>
  </si>
  <si>
    <t>Ежедневник датированный, искуственная кожа, А5</t>
  </si>
  <si>
    <t>Ежедневник недатированный, искуственная кожа, А5</t>
  </si>
  <si>
    <t xml:space="preserve">Зажим для бумаг 51 мм, 12 шт. в упак. </t>
  </si>
  <si>
    <t>Календарь настенный, квартальный</t>
  </si>
  <si>
    <t>Календарь настольный</t>
  </si>
  <si>
    <t>Карандаш механический 0,5 мм с резиновой манжеткой  в черном/синем корпусе с ластиком</t>
  </si>
  <si>
    <t>Конверт немаркированный А4 229*324 мм</t>
  </si>
  <si>
    <t>Конверт немаркированный А5 162x229 мм</t>
  </si>
  <si>
    <t>Клей карандаш не менее 20 г</t>
  </si>
  <si>
    <t>Книга Телефонная А4 96 листов, бумвинил</t>
  </si>
  <si>
    <t>Кнопки канцелярские металлические стальные (100 штук в упаковке)</t>
  </si>
  <si>
    <t>Ластик для ручки и карандаша, комбинированный, каучуковый</t>
  </si>
  <si>
    <t>Линейка пластик 30-50см</t>
  </si>
  <si>
    <t>Лоток для бумаг горизонтальный пластиковый, шт.</t>
  </si>
  <si>
    <t>Маркер цветной для бумаги (текстовыделитель) желтый, 3,5 мм со скошенным наконечником</t>
  </si>
  <si>
    <t>Набор шариковых ручек (4 цвета: зеленый, красный, синий, черный)</t>
  </si>
  <si>
    <t>Накопитель вертикальный пластиковый черный ширина 70-90 мм</t>
  </si>
  <si>
    <t>Нож канцелярский, 18 мм с фиксатором</t>
  </si>
  <si>
    <t xml:space="preserve">Обложка для переплета картон (100 шт. в упаковке) </t>
  </si>
  <si>
    <t xml:space="preserve">Обложка для переплета пластик прозрачный (100 шт. в упаковке) </t>
  </si>
  <si>
    <t>Папка архивная крафт/коленкор 120 мм</t>
  </si>
  <si>
    <t>Папка архивная крафт/бумвинил 4 завязки, 120 мм до 1100 листов</t>
  </si>
  <si>
    <t>Папка на кольцах А4 пластиковая (корешок 25 мм, наличие кармана, диаметр кольца 17мм)</t>
  </si>
  <si>
    <t>Папка конверт на кнопке А4, 0.18мм толщина</t>
  </si>
  <si>
    <t>Папка на резинке А4 пластиковая (0.8 мм, до 150 листов)</t>
  </si>
  <si>
    <t>Папка-планшет А4 (пластик) без крышки</t>
  </si>
  <si>
    <t>Папка-планшет А4 (пластик) с крышкой</t>
  </si>
  <si>
    <t>Папка-регистратор с арочным механизмом ширина 50-55 мм, материал внешнего покрытия пластик, внутреннего - бумага, металлическая защита нижнего края, с карманом на корешке, синий цвет</t>
  </si>
  <si>
    <t>Папка-регистратор с арочным механизмом ширина 70-75 мм, материал внешнего покрытия пластик, внутреннего - бумага, металлическая защита нижнего края, с карманом на корешке, синий цвет</t>
  </si>
  <si>
    <t>Папка-скоросшиватель Дело № картонная А4, до 200 листов</t>
  </si>
  <si>
    <t>Папка-скоросшиватель с прозрачной обложкой А4, толщина обложки 0,18мм</t>
  </si>
  <si>
    <t>Папка-скоросшиватель с пружинным механизмом А4, 0,7мм-0,8мм</t>
  </si>
  <si>
    <t>Папка-уголок А4, 180 мкм плотность</t>
  </si>
  <si>
    <t>Папка файловая на 20 файлов А4, ширина корешка 15 мм, толщ материаа 700 мкм</t>
  </si>
  <si>
    <t>Папка файловая на 40 файлов А4, ширина корешка 20 мм, толщ материаа 700 мкм</t>
  </si>
  <si>
    <t>Планинг недатированный, с твердой обложкой , материал обложки: бумвинил</t>
  </si>
  <si>
    <t>Планинг датированный, с твердой обложкой , материал обложки: бумвинил</t>
  </si>
  <si>
    <t>Подушка для смачивания пальцев гелевая 25 мл.</t>
  </si>
  <si>
    <t xml:space="preserve">Пружины для брошюровочной машины, 12 мм (100 шт. в упаковке)  </t>
  </si>
  <si>
    <t xml:space="preserve">Пружины для брошюровочной машины, 22 мм (50 шт. в упаковке) </t>
  </si>
  <si>
    <t xml:space="preserve">Пружины для брошюровочной машины, 51 мм (50 шт. в упаковке) </t>
  </si>
  <si>
    <t>Ролик для факсов</t>
  </si>
  <si>
    <t>Ручка гелевая автоматическая, толщина линии 0,5-0,7 мм, корпус прозрачный пластик, с резиновой манжетой</t>
  </si>
  <si>
    <t>Ручка шариковая масляная автоматическая, толщина линии 0,32 мм, корпус прозрачный пластик, с резиновой манжетой и пластиковой клипсой</t>
  </si>
  <si>
    <t>Ручка шариковая масляная автоматическая, толщина линии 0,32 мм, диаметр шарика 0,7мм, корпус прозрачный пластик, с резиновой манжетой, металлический наконечник и металлическая клипса</t>
  </si>
  <si>
    <t>Ручка шариковая неавтоматическая, толщина линии 0,5-1 мм, диаметр шарика 0,7мм, корпус прозрачный пластик, колпачек</t>
  </si>
  <si>
    <t>Ручка со стираемыми чернилами 0,5 мм толщина линии</t>
  </si>
  <si>
    <t>Ручка шариковая на подставке и на липучке с пружиной толщина линии 0,5мм</t>
  </si>
  <si>
    <t>Скобы для степлера №10  1000 шт в уп</t>
  </si>
  <si>
    <t>Скобы для степлера №24/6 1000 шт в уп</t>
  </si>
  <si>
    <t>Скрепки металлические никелированные 50 мм Бабочка (12 шт в упаковке)</t>
  </si>
  <si>
    <t xml:space="preserve">Скрепки металлические овальные оцинкованные 50 мм (50шт в уп) </t>
  </si>
  <si>
    <t xml:space="preserve">Скрепки металлические овальные оцинкованные 28 мм (100шт в уп) </t>
  </si>
  <si>
    <t>Скрепочница магнитная пластиковая шт.</t>
  </si>
  <si>
    <t>Степлер до 10 листов, тип скоб 10</t>
  </si>
  <si>
    <t>Степлер до 30 листов, тип скоб 24/6</t>
  </si>
  <si>
    <t>Стержень для карандаша механического 0,5 мм</t>
  </si>
  <si>
    <t>Стержень для шариковой масляной автоматической ручки 0,32 мм, длина стержня 98мм</t>
  </si>
  <si>
    <t>Стержень для гелевой автоматической ручки 0,5-0,7 мм, длина 110 мм</t>
  </si>
  <si>
    <t>Стержень для шариковой неавтоматической ручки 0,5-1 мм, длина стержня 135 мм</t>
  </si>
  <si>
    <t>Файл-вкладыш А4 от 45 мкм (100 шт. в упаковке) прозрачный гладкий</t>
  </si>
  <si>
    <t>Приборы одноразовые пластиковые (вилки, ножы, ложки)</t>
  </si>
  <si>
    <t>Стаканы одноразовые 200 мл, пластик</t>
  </si>
  <si>
    <t>Тарелки одноразовые, пластик</t>
  </si>
  <si>
    <t>Чашки одноразовые 200 мл, пластик</t>
  </si>
  <si>
    <t>Epson Stylu R300</t>
  </si>
  <si>
    <t>Категория должностей/тип рабочей станции</t>
  </si>
  <si>
    <t>факт количество</t>
  </si>
  <si>
    <t>Флеш-память 16 Гб</t>
  </si>
  <si>
    <t>Многоместные секции, искуственная кожа</t>
  </si>
  <si>
    <t>Стулья искуственная кожа</t>
  </si>
  <si>
    <t>Не более 15000 рублей включительно за 1 единицу</t>
  </si>
  <si>
    <t>Не более 4000 рублей включительно за 1 единицу</t>
  </si>
  <si>
    <t>Сетевое хранилище</t>
  </si>
  <si>
    <t>Многоместные секции</t>
  </si>
  <si>
    <t xml:space="preserve">Не более  20000 рублей включительно за 1 единицу </t>
  </si>
  <si>
    <t xml:space="preserve">Не более  55000 рублей включительно за 1 единицу </t>
  </si>
  <si>
    <t xml:space="preserve">Не более  45000 рублей  включительно за 1 единицу </t>
  </si>
  <si>
    <t>Шкаф для документации 5 -7 уровней</t>
  </si>
  <si>
    <t>Шкаф гардероб</t>
  </si>
  <si>
    <t xml:space="preserve">Не более  20000   рублей включительно за 1 единицу </t>
  </si>
  <si>
    <t xml:space="preserve">Не более 16000 рублей включительно за 1 единицу </t>
  </si>
  <si>
    <t xml:space="preserve">Не более 12000  рублей включительно за 1 единицу </t>
  </si>
  <si>
    <t>Тумба приставная для руководителя</t>
  </si>
  <si>
    <t>Тумба мобильная на колесиках для руоковдителя</t>
  </si>
  <si>
    <t>Подставка под ПК</t>
  </si>
  <si>
    <t xml:space="preserve">Не более  2500  рублей включительно за 1 единицу </t>
  </si>
  <si>
    <t xml:space="preserve">Не более  6000 рублей включительно за 1 единицу </t>
  </si>
  <si>
    <t xml:space="preserve">Не более 10000   рублей включительно за 1 единицу </t>
  </si>
  <si>
    <t>Шкаф-витрина для документации</t>
  </si>
  <si>
    <t xml:space="preserve">Не более  22000   рублей включительно за 1 единицу </t>
  </si>
  <si>
    <t xml:space="preserve">Не более  17000   рублей включительно за 1 единицу </t>
  </si>
  <si>
    <t>Не более   1500  рублей включительно за 1 единицу</t>
  </si>
  <si>
    <t>Ножницы канцелярские, от 180 мм, остроконечные</t>
  </si>
  <si>
    <t>Накопитель HDD внешний 2 Трб</t>
  </si>
  <si>
    <t>Нормативные затраты на обеспечение функций Муниципального Совета внутригородского муниципального образования Санкт-Петербурга  муниципальный округ Владимирский округ на 2020 год</t>
  </si>
  <si>
    <t>Выборные , главные, ведущие, старшие, младшие муниципальные должности/моноблок</t>
  </si>
  <si>
    <t>Выборные , главные, ведущие, старшие, младшие муниципальные должности/системный блок и монитор</t>
  </si>
  <si>
    <t>Выборные , главные, ведущие, старшие, младшие муниципальные должности/ноутбук</t>
  </si>
  <si>
    <t>Приставка</t>
  </si>
  <si>
    <t>Ручка шариковая/гелевая в футляре, металлический/хромированный корпус</t>
  </si>
  <si>
    <t>Стержень для шариковой/гелевой ручки в футляре</t>
  </si>
  <si>
    <t>МФУ Xerox WorkCentre 6015</t>
  </si>
  <si>
    <t>МФУ Xerox WorkCentre 6015, картридж черный - Xerox 106R01634</t>
  </si>
  <si>
    <t>МФУ Xerox WorkCentre 6015,  картридж красный - Xerox 106R01632, Magenta</t>
  </si>
  <si>
    <t xml:space="preserve">МФУ Xerox WorkCentre 6015,  картридж желтый - Xerox 106R01633, Yellow </t>
  </si>
  <si>
    <t>МФУ Xerox WorkCentre 6015,  картридж голубой -Xerox 106R01631, Cyan</t>
  </si>
  <si>
    <t>Глава муниципального образования/моноблок</t>
  </si>
  <si>
    <t>Глава муниципального образования/ноутбук</t>
  </si>
  <si>
    <t>МФУ HP LaserJet M428fdn</t>
  </si>
  <si>
    <t>МФУ HP LaserJet M479fdn collor</t>
  </si>
  <si>
    <t xml:space="preserve">Операционная система </t>
  </si>
  <si>
    <t>Ключ к информационным системам</t>
  </si>
  <si>
    <t>Крипто про</t>
  </si>
  <si>
    <t>Накопитель SSD серверный для баз 1 С</t>
  </si>
  <si>
    <t>МФУ HP LaserJet M479fdn (комплект 4 цвета)</t>
  </si>
  <si>
    <t>МФУ HP LaserJet M428fdn (картридж HP 59X, черный)</t>
  </si>
  <si>
    <t>к Решению МС МО МО Владимирский округ от  №17 от 19.06.2019</t>
  </si>
  <si>
    <t>Приложение №1</t>
  </si>
  <si>
    <t>С изменениями от 23.06.2020 Решение № 75</t>
  </si>
  <si>
    <t>к Решению МС МО МО Владимирский округ от  № 75 от 23.06.2020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</si>
</sst>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189">
    <xf numFmtId="0" fontId="0" fillId="0" borderId="0" xfId="0"/>
    <xf numFmtId="0" fontId="8" fillId="0" borderId="0" xfId="0" applyFont="1"/>
    <xf numFmtId="0" fontId="0" fillId="0" borderId="1" xfId="0" applyFill="1" applyBorder="1" applyAlignment="1">
      <alignment wrapText="1"/>
    </xf>
    <xf numFmtId="0" fontId="0" fillId="0" borderId="1" xfId="0" applyFill="1" applyBorder="1"/>
    <xf numFmtId="4" fontId="0" fillId="0" borderId="1" xfId="0" applyNumberFormat="1" applyFill="1" applyBorder="1"/>
    <xf numFmtId="4" fontId="0" fillId="0" borderId="0" xfId="0" applyNumberFormat="1" applyFill="1" applyBorder="1" applyAlignment="1">
      <alignment wrapText="1"/>
    </xf>
    <xf numFmtId="0" fontId="0" fillId="0" borderId="0" xfId="0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8" fillId="0" borderId="0" xfId="0" applyFont="1" applyAlignment="1"/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right" vertical="center"/>
    </xf>
    <xf numFmtId="4" fontId="17" fillId="0" borderId="1" xfId="0" applyNumberFormat="1" applyFont="1" applyFill="1" applyBorder="1" applyAlignment="1" applyProtection="1">
      <alignment horizontal="right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/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4" fontId="8" fillId="0" borderId="1" xfId="0" applyNumberFormat="1" applyFont="1" applyFill="1" applyBorder="1"/>
    <xf numFmtId="0" fontId="15" fillId="0" borderId="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Fill="1"/>
    <xf numFmtId="0" fontId="11" fillId="0" borderId="0" xfId="0" applyFont="1" applyFill="1"/>
    <xf numFmtId="4" fontId="13" fillId="0" borderId="0" xfId="0" applyNumberFormat="1" applyFont="1" applyFill="1"/>
    <xf numFmtId="0" fontId="13" fillId="0" borderId="0" xfId="0" applyFont="1" applyFill="1"/>
    <xf numFmtId="4" fontId="0" fillId="0" borderId="1" xfId="0" applyNumberFormat="1" applyFill="1" applyBorder="1" applyAlignment="1">
      <alignment wrapText="1"/>
    </xf>
    <xf numFmtId="4" fontId="0" fillId="0" borderId="0" xfId="0" applyNumberFormat="1" applyFill="1" applyAlignment="1"/>
    <xf numFmtId="0" fontId="12" fillId="0" borderId="0" xfId="0" applyFont="1" applyFill="1"/>
    <xf numFmtId="49" fontId="0" fillId="0" borderId="0" xfId="0" applyNumberFormat="1" applyFill="1"/>
    <xf numFmtId="3" fontId="0" fillId="0" borderId="1" xfId="0" applyNumberFormat="1" applyFill="1" applyBorder="1"/>
    <xf numFmtId="0" fontId="0" fillId="0" borderId="0" xfId="0" applyFill="1" applyAlignment="1">
      <alignment wrapText="1"/>
    </xf>
    <xf numFmtId="0" fontId="9" fillId="0" borderId="0" xfId="0" applyFont="1" applyFill="1"/>
    <xf numFmtId="4" fontId="0" fillId="0" borderId="0" xfId="0" applyNumberFormat="1" applyFill="1" applyAlignment="1">
      <alignment horizontal="center" wrapText="1"/>
    </xf>
    <xf numFmtId="4" fontId="6" fillId="0" borderId="1" xfId="0" applyNumberFormat="1" applyFont="1" applyFill="1" applyBorder="1"/>
    <xf numFmtId="2" fontId="0" fillId="0" borderId="1" xfId="0" applyNumberFormat="1" applyFill="1" applyBorder="1" applyAlignment="1">
      <alignment wrapText="1"/>
    </xf>
    <xf numFmtId="4" fontId="0" fillId="0" borderId="0" xfId="0" applyNumberFormat="1" applyFill="1" applyAlignment="1">
      <alignment horizontal="left" wrapText="1"/>
    </xf>
    <xf numFmtId="4" fontId="10" fillId="0" borderId="0" xfId="0" applyNumberFormat="1" applyFont="1" applyFill="1"/>
    <xf numFmtId="4" fontId="0" fillId="0" borderId="0" xfId="0" applyNumberFormat="1" applyFill="1" applyBorder="1"/>
    <xf numFmtId="4" fontId="8" fillId="0" borderId="0" xfId="0" applyNumberFormat="1" applyFont="1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 wrapText="1"/>
    </xf>
    <xf numFmtId="0" fontId="0" fillId="0" borderId="0" xfId="0" applyFill="1" applyBorder="1"/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2" fillId="0" borderId="0" xfId="0" applyFont="1" applyFill="1"/>
    <xf numFmtId="4" fontId="0" fillId="0" borderId="1" xfId="0" applyNumberFormat="1" applyFill="1" applyBorder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49" fontId="0" fillId="0" borderId="0" xfId="0" applyNumberFormat="1" applyFill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/>
    <xf numFmtId="4" fontId="23" fillId="0" borderId="1" xfId="0" applyNumberFormat="1" applyFont="1" applyFill="1" applyBorder="1"/>
    <xf numFmtId="0" fontId="22" fillId="0" borderId="0" xfId="0" applyFont="1" applyFill="1" applyBorder="1" applyAlignment="1">
      <alignment horizontal="center" wrapText="1"/>
    </xf>
    <xf numFmtId="4" fontId="7" fillId="0" borderId="1" xfId="0" applyNumberFormat="1" applyFont="1" applyFill="1" applyBorder="1"/>
    <xf numFmtId="0" fontId="0" fillId="0" borderId="1" xfId="0" applyFill="1" applyBorder="1" applyAlignment="1">
      <alignment horizontal="center" wrapText="1"/>
    </xf>
    <xf numFmtId="4" fontId="4" fillId="0" borderId="1" xfId="0" applyNumberFormat="1" applyFont="1" applyFill="1" applyBorder="1"/>
    <xf numFmtId="4" fontId="5" fillId="0" borderId="1" xfId="0" applyNumberFormat="1" applyFont="1" applyFill="1" applyBorder="1"/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2" borderId="0" xfId="0" applyFill="1"/>
    <xf numFmtId="0" fontId="0" fillId="2" borderId="1" xfId="0" applyFill="1" applyBorder="1"/>
    <xf numFmtId="4" fontId="0" fillId="2" borderId="1" xfId="0" applyNumberFormat="1" applyFill="1" applyBorder="1"/>
    <xf numFmtId="4" fontId="2" fillId="2" borderId="1" xfId="0" applyNumberFormat="1" applyFont="1" applyFill="1" applyBorder="1"/>
    <xf numFmtId="0" fontId="14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" fontId="1" fillId="0" borderId="1" xfId="0" applyNumberFormat="1" applyFont="1" applyFill="1" applyBorder="1"/>
    <xf numFmtId="0" fontId="8" fillId="0" borderId="0" xfId="0" applyFont="1" applyFill="1" applyAlignment="1"/>
    <xf numFmtId="0" fontId="3" fillId="0" borderId="0" xfId="0" applyFont="1" applyFill="1" applyAlignment="1">
      <alignment wrapText="1"/>
    </xf>
    <xf numFmtId="4" fontId="8" fillId="0" borderId="0" xfId="0" applyNumberFormat="1" applyFont="1" applyFill="1"/>
    <xf numFmtId="0" fontId="8" fillId="0" borderId="0" xfId="0" applyFont="1" applyFill="1" applyAlignment="1">
      <alignment vertical="center"/>
    </xf>
    <xf numFmtId="0" fontId="0" fillId="0" borderId="0" xfId="0" applyFill="1" applyAlignment="1"/>
    <xf numFmtId="0" fontId="20" fillId="0" borderId="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" fontId="20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3" fontId="0" fillId="0" borderId="0" xfId="1" applyFont="1" applyFill="1" applyAlignment="1">
      <alignment horizontal="center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49" fontId="0" fillId="0" borderId="0" xfId="0" applyNumberFormat="1" applyFill="1" applyAlignment="1">
      <alignment horizontal="left" wrapText="1"/>
    </xf>
    <xf numFmtId="0" fontId="12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49" fontId="17" fillId="0" borderId="3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16" fillId="0" borderId="1" xfId="0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4"/>
  <sheetViews>
    <sheetView tabSelected="1" view="pageBreakPreview" zoomScaleNormal="100" zoomScaleSheetLayoutView="100" workbookViewId="0">
      <selection activeCell="E2" sqref="E2:H2"/>
    </sheetView>
  </sheetViews>
  <sheetFormatPr defaultColWidth="9.140625" defaultRowHeight="15" x14ac:dyDescent="0.25"/>
  <cols>
    <col min="1" max="1" width="8.42578125" style="18" customWidth="1"/>
    <col min="2" max="2" width="52.42578125" style="18" customWidth="1"/>
    <col min="3" max="3" width="28.7109375" style="18" customWidth="1"/>
    <col min="4" max="4" width="27.42578125" style="18" customWidth="1"/>
    <col min="5" max="5" width="24.5703125" style="18" customWidth="1"/>
    <col min="6" max="6" width="16.85546875" style="18" customWidth="1"/>
    <col min="7" max="7" width="21.5703125" style="18" customWidth="1"/>
    <col min="8" max="8" width="13.42578125" style="18" customWidth="1"/>
    <col min="9" max="16384" width="9.140625" style="18"/>
  </cols>
  <sheetData>
    <row r="1" spans="1:8" ht="15.75" x14ac:dyDescent="0.25">
      <c r="D1" s="44"/>
      <c r="E1" s="44"/>
      <c r="F1" s="44"/>
      <c r="G1" s="140" t="s">
        <v>849</v>
      </c>
      <c r="H1" s="140"/>
    </row>
    <row r="2" spans="1:8" ht="15.75" x14ac:dyDescent="0.25">
      <c r="D2" s="44"/>
      <c r="E2" s="140" t="s">
        <v>851</v>
      </c>
      <c r="F2" s="140"/>
      <c r="G2" s="140"/>
      <c r="H2" s="140"/>
    </row>
    <row r="3" spans="1:8" ht="15.75" x14ac:dyDescent="0.25">
      <c r="D3" s="44"/>
      <c r="E3" s="44"/>
      <c r="F3" s="44"/>
      <c r="G3" s="44"/>
      <c r="H3" s="44"/>
    </row>
    <row r="4" spans="1:8" ht="15.75" x14ac:dyDescent="0.25">
      <c r="D4" s="44"/>
      <c r="E4" s="140" t="s">
        <v>521</v>
      </c>
      <c r="F4" s="140"/>
      <c r="G4" s="140"/>
      <c r="H4" s="140"/>
    </row>
    <row r="5" spans="1:8" ht="15.75" x14ac:dyDescent="0.25">
      <c r="D5" s="140" t="s">
        <v>848</v>
      </c>
      <c r="E5" s="140"/>
      <c r="F5" s="140"/>
      <c r="G5" s="140"/>
      <c r="H5" s="140"/>
    </row>
    <row r="6" spans="1:8" ht="15.75" x14ac:dyDescent="0.25">
      <c r="D6" s="87"/>
      <c r="E6" s="140" t="s">
        <v>850</v>
      </c>
      <c r="F6" s="140"/>
      <c r="G6" s="140"/>
      <c r="H6" s="140"/>
    </row>
    <row r="7" spans="1:8" ht="36" customHeight="1" x14ac:dyDescent="0.3">
      <c r="B7" s="131" t="s">
        <v>826</v>
      </c>
      <c r="C7" s="131"/>
      <c r="D7" s="131"/>
      <c r="E7" s="131"/>
      <c r="F7" s="131"/>
      <c r="G7" s="131"/>
    </row>
    <row r="9" spans="1:8" ht="18.75" x14ac:dyDescent="0.3">
      <c r="A9" s="38" t="s">
        <v>62</v>
      </c>
      <c r="B9" s="38" t="s">
        <v>63</v>
      </c>
      <c r="C9" s="39"/>
      <c r="D9" s="39"/>
      <c r="E9" s="39"/>
      <c r="F9" s="39"/>
      <c r="G9" s="40">
        <f>G11+G45+G87+G120+G154</f>
        <v>2858170</v>
      </c>
      <c r="H9" s="39"/>
    </row>
    <row r="11" spans="1:8" ht="15.75" x14ac:dyDescent="0.25">
      <c r="A11" s="41" t="s">
        <v>64</v>
      </c>
      <c r="B11" s="41" t="s">
        <v>61</v>
      </c>
      <c r="C11" s="41"/>
      <c r="D11" s="41"/>
      <c r="E11" s="41"/>
      <c r="F11" s="41"/>
      <c r="G11" s="40">
        <f>G12+G17+G26+G31+G37+G42+G43</f>
        <v>261520</v>
      </c>
      <c r="H11" s="41"/>
    </row>
    <row r="12" spans="1:8" x14ac:dyDescent="0.25">
      <c r="A12" s="18" t="s">
        <v>60</v>
      </c>
      <c r="B12" s="18" t="s">
        <v>65</v>
      </c>
      <c r="G12" s="33">
        <f>F15</f>
        <v>25200</v>
      </c>
    </row>
    <row r="14" spans="1:8" ht="75" x14ac:dyDescent="0.25">
      <c r="B14" s="3"/>
      <c r="C14" s="2" t="s">
        <v>66</v>
      </c>
      <c r="D14" s="2" t="s">
        <v>67</v>
      </c>
      <c r="E14" s="2" t="s">
        <v>68</v>
      </c>
      <c r="F14" s="3" t="s">
        <v>6</v>
      </c>
    </row>
    <row r="15" spans="1:8" x14ac:dyDescent="0.25">
      <c r="B15" s="2" t="s">
        <v>65</v>
      </c>
      <c r="C15" s="3">
        <v>7</v>
      </c>
      <c r="D15" s="4">
        <v>300</v>
      </c>
      <c r="E15" s="4">
        <v>12</v>
      </c>
      <c r="F15" s="4">
        <f>C15*D15*E15</f>
        <v>25200</v>
      </c>
      <c r="G15" s="69"/>
    </row>
    <row r="17" spans="1:8" x14ac:dyDescent="0.25">
      <c r="A17" s="18" t="s">
        <v>69</v>
      </c>
      <c r="B17" s="18" t="s">
        <v>70</v>
      </c>
      <c r="G17" s="33">
        <f>G24</f>
        <v>79120</v>
      </c>
    </row>
    <row r="19" spans="1:8" ht="60" x14ac:dyDescent="0.25">
      <c r="B19" s="3"/>
      <c r="C19" s="2" t="s">
        <v>66</v>
      </c>
      <c r="D19" s="2" t="s">
        <v>73</v>
      </c>
      <c r="E19" s="2" t="s">
        <v>74</v>
      </c>
      <c r="F19" s="2" t="s">
        <v>68</v>
      </c>
      <c r="G19" s="3" t="s">
        <v>6</v>
      </c>
    </row>
    <row r="20" spans="1:8" x14ac:dyDescent="0.25">
      <c r="B20" s="2" t="s">
        <v>76</v>
      </c>
      <c r="C20" s="3">
        <v>7</v>
      </c>
      <c r="D20" s="4" t="s">
        <v>75</v>
      </c>
      <c r="E20" s="42" t="s">
        <v>75</v>
      </c>
      <c r="F20" s="4">
        <v>12</v>
      </c>
      <c r="G20" s="4">
        <v>40600</v>
      </c>
      <c r="H20" s="69"/>
    </row>
    <row r="21" spans="1:8" x14ac:dyDescent="0.25">
      <c r="B21" s="2" t="s">
        <v>77</v>
      </c>
      <c r="C21" s="3">
        <v>7</v>
      </c>
      <c r="D21" s="4">
        <v>115</v>
      </c>
      <c r="E21" s="42">
        <v>3</v>
      </c>
      <c r="F21" s="4">
        <v>12</v>
      </c>
      <c r="G21" s="4">
        <f>C21*D21*E21*F21</f>
        <v>28980</v>
      </c>
      <c r="H21" s="69"/>
    </row>
    <row r="22" spans="1:8" x14ac:dyDescent="0.25">
      <c r="B22" s="2" t="s">
        <v>71</v>
      </c>
      <c r="C22" s="3">
        <v>3</v>
      </c>
      <c r="D22" s="4">
        <v>20</v>
      </c>
      <c r="E22" s="4">
        <v>7</v>
      </c>
      <c r="F22" s="4">
        <v>12</v>
      </c>
      <c r="G22" s="4">
        <f>C22*D22*E22*F22</f>
        <v>5040</v>
      </c>
      <c r="H22" s="69"/>
    </row>
    <row r="23" spans="1:8" x14ac:dyDescent="0.25">
      <c r="B23" s="2" t="s">
        <v>72</v>
      </c>
      <c r="C23" s="3">
        <v>3</v>
      </c>
      <c r="D23" s="4">
        <v>5</v>
      </c>
      <c r="E23" s="4">
        <v>25</v>
      </c>
      <c r="F23" s="4">
        <v>12</v>
      </c>
      <c r="G23" s="4">
        <f>C23*D23*E23*F23</f>
        <v>4500</v>
      </c>
      <c r="H23" s="69"/>
    </row>
    <row r="24" spans="1:8" x14ac:dyDescent="0.25">
      <c r="B24" s="2" t="s">
        <v>5</v>
      </c>
      <c r="C24" s="3"/>
      <c r="D24" s="3"/>
      <c r="E24" s="3"/>
      <c r="F24" s="3"/>
      <c r="G24" s="4">
        <f>SUM(G20:G23)</f>
        <v>79120</v>
      </c>
    </row>
    <row r="26" spans="1:8" x14ac:dyDescent="0.25">
      <c r="A26" s="18" t="s">
        <v>78</v>
      </c>
      <c r="B26" s="137" t="s">
        <v>79</v>
      </c>
      <c r="C26" s="137"/>
      <c r="G26" s="43">
        <f>G29</f>
        <v>48000</v>
      </c>
    </row>
    <row r="28" spans="1:8" ht="74.25" customHeight="1" x14ac:dyDescent="0.25">
      <c r="B28" s="3"/>
      <c r="C28" s="122" t="s">
        <v>90</v>
      </c>
      <c r="D28" s="123"/>
      <c r="E28" s="2" t="s">
        <v>92</v>
      </c>
      <c r="F28" s="2" t="s">
        <v>68</v>
      </c>
      <c r="G28" s="3" t="s">
        <v>6</v>
      </c>
    </row>
    <row r="29" spans="1:8" x14ac:dyDescent="0.25">
      <c r="B29" s="2" t="s">
        <v>91</v>
      </c>
      <c r="C29" s="124">
        <v>1</v>
      </c>
      <c r="D29" s="125"/>
      <c r="E29" s="4">
        <v>4000</v>
      </c>
      <c r="F29" s="4">
        <v>12</v>
      </c>
      <c r="G29" s="4">
        <f>C29*E29*F29</f>
        <v>48000</v>
      </c>
    </row>
    <row r="31" spans="1:8" ht="30.75" customHeight="1" x14ac:dyDescent="0.25">
      <c r="A31" s="89" t="s">
        <v>93</v>
      </c>
      <c r="B31" s="132" t="s">
        <v>94</v>
      </c>
      <c r="C31" s="132"/>
      <c r="D31" s="132"/>
      <c r="E31" s="132"/>
      <c r="F31" s="132"/>
      <c r="G31" s="33">
        <f>F34+F35</f>
        <v>9600</v>
      </c>
    </row>
    <row r="33" spans="1:8" ht="30" x14ac:dyDescent="0.25">
      <c r="B33" s="3"/>
      <c r="C33" s="2" t="s">
        <v>97</v>
      </c>
      <c r="D33" s="2" t="s">
        <v>98</v>
      </c>
      <c r="E33" s="2" t="s">
        <v>68</v>
      </c>
      <c r="F33" s="3" t="s">
        <v>6</v>
      </c>
    </row>
    <row r="34" spans="1:8" x14ac:dyDescent="0.25">
      <c r="B34" s="2" t="s">
        <v>452</v>
      </c>
      <c r="C34" s="3">
        <v>1</v>
      </c>
      <c r="D34" s="4">
        <v>600</v>
      </c>
      <c r="E34" s="4">
        <v>12</v>
      </c>
      <c r="F34" s="4">
        <f>C34*D34*E34</f>
        <v>7200</v>
      </c>
      <c r="G34" s="69"/>
    </row>
    <row r="35" spans="1:8" ht="30" x14ac:dyDescent="0.25">
      <c r="B35" s="2" t="s">
        <v>672</v>
      </c>
      <c r="C35" s="3">
        <v>1</v>
      </c>
      <c r="D35" s="4">
        <v>200</v>
      </c>
      <c r="E35" s="4">
        <v>12</v>
      </c>
      <c r="F35" s="4">
        <f>C35*D35*E35</f>
        <v>2400</v>
      </c>
      <c r="G35" s="83"/>
    </row>
    <row r="37" spans="1:8" x14ac:dyDescent="0.25">
      <c r="A37" s="18" t="s">
        <v>95</v>
      </c>
      <c r="B37" s="18" t="s">
        <v>96</v>
      </c>
      <c r="G37" s="33">
        <f>F40</f>
        <v>99600</v>
      </c>
    </row>
    <row r="39" spans="1:8" ht="45" x14ac:dyDescent="0.25">
      <c r="B39" s="3"/>
      <c r="C39" s="2" t="s">
        <v>99</v>
      </c>
      <c r="D39" s="2" t="s">
        <v>100</v>
      </c>
      <c r="E39" s="2" t="s">
        <v>68</v>
      </c>
      <c r="F39" s="3" t="s">
        <v>6</v>
      </c>
    </row>
    <row r="40" spans="1:8" s="62" customFormat="1" ht="30" x14ac:dyDescent="0.25">
      <c r="B40" s="74" t="s">
        <v>96</v>
      </c>
      <c r="C40" s="75">
        <v>1</v>
      </c>
      <c r="D40" s="76">
        <v>8300</v>
      </c>
      <c r="E40" s="76">
        <v>12</v>
      </c>
      <c r="F40" s="76">
        <f>C40*D40*E40</f>
        <v>99600</v>
      </c>
      <c r="G40" s="77"/>
    </row>
    <row r="42" spans="1:8" x14ac:dyDescent="0.25">
      <c r="A42" s="18" t="s">
        <v>101</v>
      </c>
      <c r="B42" s="132" t="s">
        <v>102</v>
      </c>
      <c r="C42" s="132"/>
      <c r="D42" s="132"/>
      <c r="E42" s="132"/>
      <c r="F42" s="132"/>
      <c r="G42" s="33">
        <v>0</v>
      </c>
    </row>
    <row r="43" spans="1:8" x14ac:dyDescent="0.25">
      <c r="A43" s="18" t="s">
        <v>103</v>
      </c>
      <c r="B43" s="132" t="s">
        <v>104</v>
      </c>
      <c r="C43" s="132"/>
      <c r="D43" s="132"/>
      <c r="E43" s="132"/>
      <c r="F43" s="132"/>
      <c r="G43" s="33">
        <v>0</v>
      </c>
    </row>
    <row r="44" spans="1:8" x14ac:dyDescent="0.25">
      <c r="B44" s="67"/>
      <c r="C44" s="67"/>
      <c r="D44" s="67"/>
      <c r="E44" s="67"/>
      <c r="F44" s="67"/>
      <c r="G44" s="33"/>
    </row>
    <row r="45" spans="1:8" ht="15.75" x14ac:dyDescent="0.25">
      <c r="A45" s="41" t="s">
        <v>105</v>
      </c>
      <c r="B45" s="41" t="s">
        <v>106</v>
      </c>
      <c r="C45" s="44"/>
      <c r="D45" s="44"/>
      <c r="E45" s="44"/>
      <c r="F45" s="44"/>
      <c r="G45" s="40">
        <f>G47+G59+G61+G66+G71+G73</f>
        <v>377000</v>
      </c>
      <c r="H45" s="44"/>
    </row>
    <row r="47" spans="1:8" x14ac:dyDescent="0.25">
      <c r="A47" s="18" t="s">
        <v>107</v>
      </c>
      <c r="B47" s="45" t="s">
        <v>108</v>
      </c>
      <c r="G47" s="33">
        <f>F52</f>
        <v>150000</v>
      </c>
    </row>
    <row r="48" spans="1:8" x14ac:dyDescent="0.25">
      <c r="B48" s="45"/>
      <c r="G48" s="33"/>
    </row>
    <row r="49" spans="1:7" ht="30" x14ac:dyDescent="0.25">
      <c r="B49" s="2"/>
      <c r="C49" s="2" t="s">
        <v>2</v>
      </c>
      <c r="D49" s="122" t="s">
        <v>4</v>
      </c>
      <c r="E49" s="123"/>
      <c r="F49" s="3" t="s">
        <v>5</v>
      </c>
    </row>
    <row r="50" spans="1:7" x14ac:dyDescent="0.25">
      <c r="B50" s="3" t="s">
        <v>490</v>
      </c>
      <c r="C50" s="3">
        <v>1</v>
      </c>
      <c r="D50" s="128">
        <v>20000</v>
      </c>
      <c r="E50" s="129"/>
      <c r="F50" s="34">
        <f>C50*D50</f>
        <v>20000</v>
      </c>
    </row>
    <row r="51" spans="1:7" x14ac:dyDescent="0.25">
      <c r="B51" s="3" t="s">
        <v>540</v>
      </c>
      <c r="C51" s="3">
        <v>13</v>
      </c>
      <c r="D51" s="128">
        <v>10000</v>
      </c>
      <c r="E51" s="129"/>
      <c r="F51" s="34">
        <f>C51*D51</f>
        <v>130000</v>
      </c>
    </row>
    <row r="52" spans="1:7" x14ac:dyDescent="0.25">
      <c r="B52" s="3" t="s">
        <v>6</v>
      </c>
      <c r="C52" s="3" t="s">
        <v>6</v>
      </c>
      <c r="D52" s="122"/>
      <c r="E52" s="123"/>
      <c r="F52" s="34">
        <f>SUM(F50:F51)</f>
        <v>150000</v>
      </c>
    </row>
    <row r="55" spans="1:7" x14ac:dyDescent="0.25">
      <c r="B55" s="3"/>
      <c r="C55" s="3" t="s">
        <v>0</v>
      </c>
      <c r="D55" s="3" t="s">
        <v>7</v>
      </c>
      <c r="E55" s="3" t="s">
        <v>6</v>
      </c>
    </row>
    <row r="56" spans="1:7" x14ac:dyDescent="0.25">
      <c r="B56" s="2" t="s">
        <v>3</v>
      </c>
      <c r="C56" s="3">
        <v>14</v>
      </c>
      <c r="D56" s="3">
        <v>1.5</v>
      </c>
      <c r="E56" s="46">
        <f>C56*D56</f>
        <v>21</v>
      </c>
    </row>
    <row r="57" spans="1:7" x14ac:dyDescent="0.25">
      <c r="B57" s="47" t="s">
        <v>2</v>
      </c>
      <c r="C57" s="20">
        <v>15</v>
      </c>
      <c r="D57" s="48" t="s">
        <v>449</v>
      </c>
    </row>
    <row r="59" spans="1:7" x14ac:dyDescent="0.25">
      <c r="A59" s="18" t="s">
        <v>109</v>
      </c>
      <c r="B59" s="139" t="s">
        <v>110</v>
      </c>
      <c r="C59" s="139"/>
      <c r="D59" s="139"/>
      <c r="E59" s="139"/>
      <c r="F59" s="139"/>
      <c r="G59" s="33">
        <v>0</v>
      </c>
    </row>
    <row r="60" spans="1:7" x14ac:dyDescent="0.25">
      <c r="B60" s="45"/>
    </row>
    <row r="61" spans="1:7" x14ac:dyDescent="0.25">
      <c r="A61" s="89" t="s">
        <v>111</v>
      </c>
      <c r="B61" s="139" t="s">
        <v>12</v>
      </c>
      <c r="C61" s="139"/>
      <c r="D61" s="139"/>
      <c r="E61" s="139"/>
      <c r="F61" s="139"/>
      <c r="G61" s="33">
        <f>D64</f>
        <v>100000</v>
      </c>
    </row>
    <row r="62" spans="1:7" x14ac:dyDescent="0.25">
      <c r="B62" s="45"/>
    </row>
    <row r="63" spans="1:7" ht="75" x14ac:dyDescent="0.25">
      <c r="B63" s="2" t="s">
        <v>11</v>
      </c>
      <c r="C63" s="2" t="s">
        <v>8</v>
      </c>
      <c r="D63" s="3" t="s">
        <v>5</v>
      </c>
    </row>
    <row r="64" spans="1:7" x14ac:dyDescent="0.25">
      <c r="B64" s="3">
        <v>1</v>
      </c>
      <c r="C64" s="4">
        <v>100000</v>
      </c>
      <c r="D64" s="34">
        <f>B64*C64</f>
        <v>100000</v>
      </c>
      <c r="E64" s="134"/>
      <c r="F64" s="138"/>
      <c r="G64" s="138"/>
    </row>
    <row r="66" spans="1:7" x14ac:dyDescent="0.25">
      <c r="A66" s="18" t="s">
        <v>112</v>
      </c>
      <c r="B66" s="139" t="s">
        <v>9</v>
      </c>
      <c r="C66" s="139"/>
      <c r="D66" s="139"/>
      <c r="E66" s="139"/>
      <c r="F66" s="139"/>
      <c r="G66" s="33">
        <f>D69</f>
        <v>25000</v>
      </c>
    </row>
    <row r="67" spans="1:7" x14ac:dyDescent="0.25">
      <c r="B67" s="45"/>
    </row>
    <row r="68" spans="1:7" ht="75" x14ac:dyDescent="0.25">
      <c r="B68" s="2" t="s">
        <v>10</v>
      </c>
      <c r="C68" s="2" t="s">
        <v>8</v>
      </c>
      <c r="D68" s="3" t="s">
        <v>5</v>
      </c>
    </row>
    <row r="69" spans="1:7" x14ac:dyDescent="0.25">
      <c r="B69" s="3">
        <v>1</v>
      </c>
      <c r="C69" s="4">
        <v>25000</v>
      </c>
      <c r="D69" s="34">
        <f>B69*C69</f>
        <v>25000</v>
      </c>
      <c r="E69" s="134"/>
      <c r="F69" s="138"/>
      <c r="G69" s="138"/>
    </row>
    <row r="70" spans="1:7" x14ac:dyDescent="0.25">
      <c r="B70" s="45"/>
    </row>
    <row r="71" spans="1:7" x14ac:dyDescent="0.25">
      <c r="A71" s="18" t="s">
        <v>113</v>
      </c>
      <c r="B71" s="139" t="s">
        <v>114</v>
      </c>
      <c r="C71" s="139"/>
      <c r="D71" s="139"/>
      <c r="E71" s="139"/>
      <c r="F71" s="139"/>
      <c r="G71" s="33">
        <v>0</v>
      </c>
    </row>
    <row r="72" spans="1:7" ht="15" customHeight="1" x14ac:dyDescent="0.25">
      <c r="B72" s="72"/>
      <c r="C72" s="72"/>
      <c r="D72" s="72"/>
      <c r="E72" s="72"/>
      <c r="F72" s="72"/>
      <c r="G72" s="33"/>
    </row>
    <row r="73" spans="1:7" x14ac:dyDescent="0.25">
      <c r="A73" s="18" t="s">
        <v>115</v>
      </c>
      <c r="B73" s="142" t="s">
        <v>15</v>
      </c>
      <c r="C73" s="142"/>
      <c r="D73" s="142"/>
      <c r="E73" s="142"/>
      <c r="F73" s="142"/>
      <c r="G73" s="33">
        <f>E85</f>
        <v>102000</v>
      </c>
    </row>
    <row r="74" spans="1:7" ht="14.25" customHeight="1" x14ac:dyDescent="0.25">
      <c r="B74" s="73"/>
      <c r="C74" s="73"/>
      <c r="D74" s="73"/>
      <c r="E74" s="73"/>
      <c r="F74" s="73"/>
    </row>
    <row r="75" spans="1:7" ht="90" x14ac:dyDescent="0.25">
      <c r="B75" s="2"/>
      <c r="C75" s="2" t="s">
        <v>16</v>
      </c>
      <c r="D75" s="2" t="s">
        <v>8</v>
      </c>
      <c r="E75" s="3" t="s">
        <v>5</v>
      </c>
    </row>
    <row r="76" spans="1:7" x14ac:dyDescent="0.25">
      <c r="B76" s="2" t="s">
        <v>54</v>
      </c>
      <c r="C76" s="3">
        <v>8</v>
      </c>
      <c r="D76" s="4">
        <v>3000</v>
      </c>
      <c r="E76" s="78">
        <f t="shared" ref="E76:E84" si="0">C76*D76</f>
        <v>24000</v>
      </c>
    </row>
    <row r="77" spans="1:7" x14ac:dyDescent="0.25">
      <c r="B77" s="2" t="s">
        <v>53</v>
      </c>
      <c r="C77" s="3">
        <v>1</v>
      </c>
      <c r="D77" s="4">
        <v>8000</v>
      </c>
      <c r="E77" s="78">
        <f>C77*D77</f>
        <v>8000</v>
      </c>
    </row>
    <row r="78" spans="1:7" x14ac:dyDescent="0.25">
      <c r="B78" s="2" t="s">
        <v>468</v>
      </c>
      <c r="C78" s="3">
        <v>1</v>
      </c>
      <c r="D78" s="4">
        <v>15000</v>
      </c>
      <c r="E78" s="78">
        <f>C78*D78</f>
        <v>15000</v>
      </c>
    </row>
    <row r="79" spans="1:7" ht="16.5" customHeight="1" x14ac:dyDescent="0.25">
      <c r="B79" s="2" t="s">
        <v>52</v>
      </c>
      <c r="C79" s="3">
        <v>1</v>
      </c>
      <c r="D79" s="4">
        <v>10000</v>
      </c>
      <c r="E79" s="78">
        <f>C79*D79</f>
        <v>10000</v>
      </c>
    </row>
    <row r="80" spans="1:7" ht="20.25" customHeight="1" x14ac:dyDescent="0.25">
      <c r="B80" s="2" t="s">
        <v>833</v>
      </c>
      <c r="C80" s="3">
        <v>1</v>
      </c>
      <c r="D80" s="4">
        <v>10000</v>
      </c>
      <c r="E80" s="78">
        <f t="shared" si="0"/>
        <v>10000</v>
      </c>
    </row>
    <row r="81" spans="1:8" ht="20.25" customHeight="1" x14ac:dyDescent="0.25">
      <c r="B81" s="2" t="s">
        <v>603</v>
      </c>
      <c r="C81" s="3">
        <v>3</v>
      </c>
      <c r="D81" s="4">
        <v>5000</v>
      </c>
      <c r="E81" s="78">
        <f t="shared" si="0"/>
        <v>15000</v>
      </c>
    </row>
    <row r="82" spans="1:8" ht="20.25" customHeight="1" x14ac:dyDescent="0.25">
      <c r="B82" s="2" t="s">
        <v>840</v>
      </c>
      <c r="C82" s="3">
        <v>1</v>
      </c>
      <c r="D82" s="4">
        <v>5000</v>
      </c>
      <c r="E82" s="78">
        <f t="shared" si="0"/>
        <v>5000</v>
      </c>
    </row>
    <row r="83" spans="1:8" ht="20.25" customHeight="1" x14ac:dyDescent="0.25">
      <c r="B83" s="2" t="s">
        <v>841</v>
      </c>
      <c r="C83" s="3">
        <v>1</v>
      </c>
      <c r="D83" s="4">
        <v>10000</v>
      </c>
      <c r="E83" s="78">
        <f>C83*D83</f>
        <v>10000</v>
      </c>
    </row>
    <row r="84" spans="1:8" ht="20.25" customHeight="1" x14ac:dyDescent="0.25">
      <c r="B84" s="2" t="s">
        <v>796</v>
      </c>
      <c r="C84" s="3">
        <v>1</v>
      </c>
      <c r="D84" s="4">
        <v>5000</v>
      </c>
      <c r="E84" s="78">
        <f t="shared" si="0"/>
        <v>5000</v>
      </c>
    </row>
    <row r="85" spans="1:8" ht="15.75" customHeight="1" x14ac:dyDescent="0.25">
      <c r="B85" s="2" t="s">
        <v>5</v>
      </c>
      <c r="C85" s="3">
        <f>SUM(C76:C84)</f>
        <v>18</v>
      </c>
      <c r="D85" s="3"/>
      <c r="E85" s="34">
        <f>SUM(E76:E84)</f>
        <v>102000</v>
      </c>
    </row>
    <row r="86" spans="1:8" ht="15.75" customHeight="1" x14ac:dyDescent="0.25">
      <c r="B86" s="61"/>
      <c r="C86" s="59"/>
      <c r="D86" s="59"/>
      <c r="E86" s="55"/>
    </row>
    <row r="87" spans="1:8" ht="15.75" x14ac:dyDescent="0.25">
      <c r="A87" s="41" t="s">
        <v>13</v>
      </c>
      <c r="B87" s="141" t="s">
        <v>116</v>
      </c>
      <c r="C87" s="141"/>
      <c r="D87" s="141"/>
      <c r="E87" s="141"/>
      <c r="F87" s="141"/>
      <c r="G87" s="40">
        <f>G89+G109</f>
        <v>413500</v>
      </c>
      <c r="H87" s="41"/>
    </row>
    <row r="88" spans="1:8" x14ac:dyDescent="0.25">
      <c r="B88" s="45"/>
    </row>
    <row r="89" spans="1:8" ht="28.5" customHeight="1" x14ac:dyDescent="0.25">
      <c r="A89" s="18" t="s">
        <v>117</v>
      </c>
      <c r="B89" s="139" t="s">
        <v>18</v>
      </c>
      <c r="C89" s="139"/>
      <c r="D89" s="139"/>
      <c r="E89" s="139"/>
      <c r="F89" s="139"/>
      <c r="G89" s="33">
        <f>E92</f>
        <v>226000</v>
      </c>
    </row>
    <row r="90" spans="1:8" x14ac:dyDescent="0.25">
      <c r="B90" s="45"/>
    </row>
    <row r="91" spans="1:8" ht="30" x14ac:dyDescent="0.25">
      <c r="B91" s="2" t="s">
        <v>19</v>
      </c>
      <c r="C91" s="119" t="s">
        <v>20</v>
      </c>
      <c r="D91" s="119"/>
      <c r="E91" s="3" t="s">
        <v>5</v>
      </c>
    </row>
    <row r="92" spans="1:8" x14ac:dyDescent="0.25">
      <c r="B92" s="4">
        <f>G94</f>
        <v>0</v>
      </c>
      <c r="C92" s="126">
        <f>G97</f>
        <v>226000</v>
      </c>
      <c r="D92" s="127"/>
      <c r="E92" s="34">
        <f>SUM(B92:C92)</f>
        <v>226000</v>
      </c>
    </row>
    <row r="93" spans="1:8" x14ac:dyDescent="0.25">
      <c r="B93" s="45"/>
      <c r="D93" s="20"/>
    </row>
    <row r="94" spans="1:8" x14ac:dyDescent="0.25">
      <c r="A94" s="18" t="s">
        <v>118</v>
      </c>
      <c r="B94" s="45" t="s">
        <v>19</v>
      </c>
      <c r="F94" s="71"/>
      <c r="G94" s="33">
        <v>0</v>
      </c>
    </row>
    <row r="95" spans="1:8" ht="20.25" customHeight="1" x14ac:dyDescent="0.25">
      <c r="B95" s="45"/>
      <c r="F95" s="69"/>
      <c r="G95" s="69"/>
    </row>
    <row r="97" spans="1:7" x14ac:dyDescent="0.25">
      <c r="A97" s="18" t="s">
        <v>119</v>
      </c>
      <c r="B97" s="45" t="s">
        <v>20</v>
      </c>
      <c r="G97" s="33">
        <f>C107</f>
        <v>226000</v>
      </c>
    </row>
    <row r="98" spans="1:7" ht="13.7" customHeight="1" x14ac:dyDescent="0.25">
      <c r="B98" s="45"/>
      <c r="F98" s="69"/>
      <c r="G98" s="69"/>
    </row>
    <row r="99" spans="1:7" x14ac:dyDescent="0.25">
      <c r="B99" s="2" t="s">
        <v>23</v>
      </c>
      <c r="C99" s="119" t="s">
        <v>22</v>
      </c>
      <c r="D99" s="119"/>
    </row>
    <row r="100" spans="1:7" x14ac:dyDescent="0.25">
      <c r="B100" s="3" t="s">
        <v>541</v>
      </c>
      <c r="C100" s="120">
        <v>75000</v>
      </c>
      <c r="D100" s="120"/>
      <c r="E100" s="47"/>
    </row>
    <row r="101" spans="1:7" x14ac:dyDescent="0.25">
      <c r="B101" s="3" t="s">
        <v>604</v>
      </c>
      <c r="C101" s="120">
        <v>40000</v>
      </c>
      <c r="D101" s="120"/>
      <c r="E101" s="47"/>
    </row>
    <row r="102" spans="1:7" x14ac:dyDescent="0.25">
      <c r="B102" s="3" t="s">
        <v>605</v>
      </c>
      <c r="C102" s="120">
        <v>25000</v>
      </c>
      <c r="D102" s="120"/>
      <c r="E102" s="47"/>
    </row>
    <row r="103" spans="1:7" x14ac:dyDescent="0.25">
      <c r="B103" s="3" t="s">
        <v>24</v>
      </c>
      <c r="C103" s="120">
        <v>10000</v>
      </c>
      <c r="D103" s="120"/>
      <c r="E103" s="47"/>
    </row>
    <row r="104" spans="1:7" x14ac:dyDescent="0.25">
      <c r="B104" s="2" t="s">
        <v>25</v>
      </c>
      <c r="C104" s="120">
        <v>16000</v>
      </c>
      <c r="D104" s="120"/>
      <c r="E104" s="61"/>
      <c r="F104" s="61"/>
    </row>
    <row r="105" spans="1:7" x14ac:dyDescent="0.25">
      <c r="B105" s="2" t="s">
        <v>842</v>
      </c>
      <c r="C105" s="120">
        <v>50000</v>
      </c>
      <c r="D105" s="127"/>
      <c r="E105" s="61"/>
      <c r="F105" s="61"/>
    </row>
    <row r="106" spans="1:7" x14ac:dyDescent="0.25">
      <c r="B106" s="2" t="s">
        <v>843</v>
      </c>
      <c r="C106" s="120">
        <v>10000</v>
      </c>
      <c r="D106" s="127"/>
      <c r="E106" s="61"/>
      <c r="F106" s="61"/>
    </row>
    <row r="107" spans="1:7" x14ac:dyDescent="0.25">
      <c r="B107" s="3" t="s">
        <v>6</v>
      </c>
      <c r="C107" s="120">
        <f>SUM(C100:D106)</f>
        <v>226000</v>
      </c>
      <c r="D107" s="120"/>
    </row>
    <row r="109" spans="1:7" x14ac:dyDescent="0.25">
      <c r="A109" s="18" t="s">
        <v>120</v>
      </c>
      <c r="B109" s="18" t="s">
        <v>26</v>
      </c>
      <c r="F109" s="104"/>
      <c r="G109" s="49">
        <f>G111+G112</f>
        <v>187500</v>
      </c>
    </row>
    <row r="111" spans="1:7" ht="15" customHeight="1" x14ac:dyDescent="0.25">
      <c r="A111" s="18" t="s">
        <v>122</v>
      </c>
      <c r="B111" s="132" t="s">
        <v>121</v>
      </c>
      <c r="C111" s="132"/>
      <c r="D111" s="132"/>
      <c r="E111" s="132"/>
      <c r="F111" s="132"/>
      <c r="G111" s="49">
        <v>0</v>
      </c>
    </row>
    <row r="112" spans="1:7" x14ac:dyDescent="0.25">
      <c r="A112" s="18" t="s">
        <v>123</v>
      </c>
      <c r="B112" s="132" t="s">
        <v>124</v>
      </c>
      <c r="C112" s="132"/>
      <c r="D112" s="132"/>
      <c r="E112" s="132"/>
      <c r="F112" s="132"/>
      <c r="G112" s="49">
        <f>E118</f>
        <v>187500</v>
      </c>
    </row>
    <row r="113" spans="1:8" ht="15.75" customHeight="1" x14ac:dyDescent="0.25">
      <c r="B113" s="100"/>
      <c r="C113" s="100"/>
      <c r="D113" s="100"/>
      <c r="E113" s="100"/>
      <c r="F113" s="100"/>
      <c r="G113" s="49"/>
    </row>
    <row r="114" spans="1:8" ht="90" x14ac:dyDescent="0.25">
      <c r="B114" s="2"/>
      <c r="C114" s="2" t="s">
        <v>27</v>
      </c>
      <c r="D114" s="2" t="s">
        <v>28</v>
      </c>
      <c r="E114" s="3" t="s">
        <v>5</v>
      </c>
    </row>
    <row r="115" spans="1:8" x14ac:dyDescent="0.25">
      <c r="B115" s="3" t="s">
        <v>576</v>
      </c>
      <c r="C115" s="3">
        <v>15</v>
      </c>
      <c r="D115" s="4">
        <v>2500</v>
      </c>
      <c r="E115" s="34">
        <f>C115*D115</f>
        <v>37500</v>
      </c>
      <c r="F115" s="102"/>
    </row>
    <row r="116" spans="1:8" ht="30" x14ac:dyDescent="0.25">
      <c r="B116" s="2" t="s">
        <v>577</v>
      </c>
      <c r="C116" s="3">
        <v>1</v>
      </c>
      <c r="D116" s="4">
        <v>150000</v>
      </c>
      <c r="E116" s="34">
        <f>C116*D116</f>
        <v>150000</v>
      </c>
      <c r="F116" s="102"/>
    </row>
    <row r="117" spans="1:8" x14ac:dyDescent="0.25">
      <c r="B117" s="2" t="s">
        <v>844</v>
      </c>
      <c r="C117" s="3">
        <v>3</v>
      </c>
      <c r="D117" s="4">
        <v>5000</v>
      </c>
      <c r="E117" s="34">
        <f>C117*D117</f>
        <v>15000</v>
      </c>
      <c r="F117" s="102"/>
    </row>
    <row r="118" spans="1:8" x14ac:dyDescent="0.25">
      <c r="B118" s="3" t="s">
        <v>6</v>
      </c>
      <c r="C118" s="3"/>
      <c r="D118" s="4"/>
      <c r="E118" s="34">
        <f>SUM(E115:E116)</f>
        <v>187500</v>
      </c>
      <c r="F118" s="102"/>
    </row>
    <row r="120" spans="1:8" ht="15.75" x14ac:dyDescent="0.25">
      <c r="A120" s="41" t="s">
        <v>14</v>
      </c>
      <c r="B120" s="141" t="s">
        <v>125</v>
      </c>
      <c r="C120" s="141"/>
      <c r="D120" s="141"/>
      <c r="E120" s="141"/>
      <c r="F120" s="141"/>
      <c r="G120" s="40">
        <f>G122+G133+G142+G147+G152</f>
        <v>735500</v>
      </c>
      <c r="H120" s="41"/>
    </row>
    <row r="122" spans="1:8" x14ac:dyDescent="0.25">
      <c r="A122" s="18" t="s">
        <v>126</v>
      </c>
      <c r="B122" s="18" t="s">
        <v>29</v>
      </c>
      <c r="G122" s="33">
        <f>E130</f>
        <v>505500</v>
      </c>
    </row>
    <row r="124" spans="1:8" ht="60" x14ac:dyDescent="0.25">
      <c r="B124" s="2" t="s">
        <v>797</v>
      </c>
      <c r="C124" s="2" t="s">
        <v>595</v>
      </c>
      <c r="D124" s="2" t="s">
        <v>446</v>
      </c>
      <c r="E124" s="3" t="s">
        <v>6</v>
      </c>
      <c r="F124" s="79" t="s">
        <v>798</v>
      </c>
    </row>
    <row r="125" spans="1:8" x14ac:dyDescent="0.25">
      <c r="B125" s="2" t="s">
        <v>838</v>
      </c>
      <c r="C125" s="46">
        <v>1</v>
      </c>
      <c r="D125" s="4">
        <v>71000</v>
      </c>
      <c r="E125" s="4">
        <f t="shared" ref="E125:E129" si="1">C125*D125</f>
        <v>71000</v>
      </c>
      <c r="F125" s="79">
        <v>1</v>
      </c>
    </row>
    <row r="126" spans="1:8" ht="30" x14ac:dyDescent="0.25">
      <c r="B126" s="2" t="s">
        <v>827</v>
      </c>
      <c r="C126" s="46">
        <v>1</v>
      </c>
      <c r="D126" s="4">
        <v>50000</v>
      </c>
      <c r="E126" s="4">
        <f t="shared" si="1"/>
        <v>50000</v>
      </c>
      <c r="F126" s="79">
        <v>0</v>
      </c>
    </row>
    <row r="127" spans="1:8" ht="45" x14ac:dyDescent="0.25">
      <c r="B127" s="2" t="s">
        <v>828</v>
      </c>
      <c r="C127" s="46">
        <v>5</v>
      </c>
      <c r="D127" s="4">
        <v>55000</v>
      </c>
      <c r="E127" s="4">
        <f t="shared" si="1"/>
        <v>275000</v>
      </c>
      <c r="F127" s="79">
        <v>13</v>
      </c>
    </row>
    <row r="128" spans="1:8" x14ac:dyDescent="0.25">
      <c r="B128" s="2" t="s">
        <v>839</v>
      </c>
      <c r="C128" s="46">
        <v>1</v>
      </c>
      <c r="D128" s="4">
        <v>64500</v>
      </c>
      <c r="E128" s="4">
        <f t="shared" si="1"/>
        <v>64500</v>
      </c>
      <c r="F128" s="79">
        <v>1</v>
      </c>
    </row>
    <row r="129" spans="1:8" ht="30" x14ac:dyDescent="0.25">
      <c r="B129" s="2" t="s">
        <v>829</v>
      </c>
      <c r="C129" s="46">
        <v>1</v>
      </c>
      <c r="D129" s="4">
        <v>45000</v>
      </c>
      <c r="E129" s="4">
        <f t="shared" si="1"/>
        <v>45000</v>
      </c>
      <c r="F129" s="79">
        <v>0</v>
      </c>
    </row>
    <row r="130" spans="1:8" x14ac:dyDescent="0.25">
      <c r="B130" s="2" t="s">
        <v>5</v>
      </c>
      <c r="C130" s="46">
        <f>SUM(C125:C129)</f>
        <v>9</v>
      </c>
      <c r="D130" s="4"/>
      <c r="E130" s="4">
        <f>SUM(E125:E129)</f>
        <v>505500</v>
      </c>
      <c r="F130" s="3">
        <f>SUM(F125:F129)</f>
        <v>15</v>
      </c>
    </row>
    <row r="132" spans="1:8" x14ac:dyDescent="0.25">
      <c r="A132" s="18" t="s">
        <v>596</v>
      </c>
      <c r="B132" s="18" t="s">
        <v>597</v>
      </c>
    </row>
    <row r="133" spans="1:8" x14ac:dyDescent="0.25">
      <c r="A133" s="18" t="s">
        <v>127</v>
      </c>
      <c r="B133" s="132" t="s">
        <v>31</v>
      </c>
      <c r="C133" s="132"/>
      <c r="D133" s="132"/>
      <c r="E133" s="132"/>
      <c r="F133" s="132"/>
      <c r="G133" s="33">
        <f>G140</f>
        <v>165000</v>
      </c>
    </row>
    <row r="135" spans="1:8" ht="60" x14ac:dyDescent="0.25">
      <c r="B135" s="3"/>
      <c r="C135" s="2" t="s">
        <v>32</v>
      </c>
      <c r="D135" s="2" t="s">
        <v>33</v>
      </c>
      <c r="E135" s="2" t="s">
        <v>30</v>
      </c>
      <c r="F135" s="2" t="s">
        <v>447</v>
      </c>
      <c r="G135" s="3" t="s">
        <v>6</v>
      </c>
    </row>
    <row r="136" spans="1:8" x14ac:dyDescent="0.25">
      <c r="B136" s="2" t="s">
        <v>328</v>
      </c>
      <c r="C136" s="3">
        <v>14</v>
      </c>
      <c r="D136" s="3">
        <v>8</v>
      </c>
      <c r="E136" s="46">
        <v>3</v>
      </c>
      <c r="F136" s="4">
        <v>15000</v>
      </c>
      <c r="G136" s="4">
        <f>E136*F136</f>
        <v>45000</v>
      </c>
      <c r="H136" s="69"/>
    </row>
    <row r="137" spans="1:8" x14ac:dyDescent="0.25">
      <c r="B137" s="2" t="s">
        <v>526</v>
      </c>
      <c r="C137" s="3">
        <v>2</v>
      </c>
      <c r="D137" s="3">
        <v>1</v>
      </c>
      <c r="E137" s="46">
        <v>1</v>
      </c>
      <c r="F137" s="4">
        <v>30000</v>
      </c>
      <c r="G137" s="4">
        <f>E137*F137</f>
        <v>30000</v>
      </c>
      <c r="H137" s="88"/>
    </row>
    <row r="138" spans="1:8" ht="18" customHeight="1" x14ac:dyDescent="0.25">
      <c r="B138" s="2" t="s">
        <v>329</v>
      </c>
      <c r="C138" s="3">
        <v>14</v>
      </c>
      <c r="D138" s="3">
        <v>4</v>
      </c>
      <c r="E138" s="46">
        <v>3</v>
      </c>
      <c r="F138" s="4">
        <v>30000</v>
      </c>
      <c r="G138" s="4">
        <f t="shared" ref="G138:G139" si="2">E138*F138</f>
        <v>90000</v>
      </c>
    </row>
    <row r="139" spans="1:8" ht="29.25" customHeight="1" x14ac:dyDescent="0.25">
      <c r="B139" s="2" t="s">
        <v>324</v>
      </c>
      <c r="C139" s="3">
        <v>2</v>
      </c>
      <c r="D139" s="3">
        <v>1</v>
      </c>
      <c r="E139" s="46">
        <v>0</v>
      </c>
      <c r="F139" s="4">
        <v>70000</v>
      </c>
      <c r="G139" s="4">
        <f t="shared" si="2"/>
        <v>0</v>
      </c>
    </row>
    <row r="140" spans="1:8" x14ac:dyDescent="0.25">
      <c r="B140" s="2" t="s">
        <v>5</v>
      </c>
      <c r="C140" s="3">
        <f>SUM(C136:C139)</f>
        <v>32</v>
      </c>
      <c r="D140" s="3">
        <f>SUM(D136:D139)</f>
        <v>14</v>
      </c>
      <c r="E140" s="46">
        <f>SUM(E136:E139)</f>
        <v>7</v>
      </c>
      <c r="F140" s="4"/>
      <c r="G140" s="4">
        <f>SUM(G136:G139)</f>
        <v>165000</v>
      </c>
    </row>
    <row r="142" spans="1:8" ht="19.5" customHeight="1" x14ac:dyDescent="0.25">
      <c r="A142" s="18" t="s">
        <v>128</v>
      </c>
      <c r="B142" s="132" t="s">
        <v>129</v>
      </c>
      <c r="C142" s="132"/>
      <c r="D142" s="132"/>
      <c r="E142" s="132"/>
      <c r="F142" s="132"/>
      <c r="G142" s="33">
        <f>D145</f>
        <v>15000</v>
      </c>
    </row>
    <row r="143" spans="1:8" x14ac:dyDescent="0.25">
      <c r="B143" s="67"/>
      <c r="C143" s="67"/>
      <c r="D143" s="67"/>
      <c r="E143" s="67"/>
      <c r="F143" s="67"/>
      <c r="G143" s="33"/>
    </row>
    <row r="144" spans="1:8" ht="45" x14ac:dyDescent="0.25">
      <c r="B144" s="2" t="s">
        <v>453</v>
      </c>
      <c r="C144" s="2" t="s">
        <v>448</v>
      </c>
      <c r="D144" s="3" t="s">
        <v>5</v>
      </c>
    </row>
    <row r="145" spans="1:8" x14ac:dyDescent="0.25">
      <c r="B145" s="3">
        <v>1</v>
      </c>
      <c r="C145" s="4">
        <v>15000</v>
      </c>
      <c r="D145" s="34">
        <f>B145*C145</f>
        <v>15000</v>
      </c>
      <c r="E145" s="136"/>
      <c r="F145" s="137"/>
      <c r="G145" s="71"/>
    </row>
    <row r="147" spans="1:8" ht="15" customHeight="1" x14ac:dyDescent="0.25">
      <c r="A147" s="18" t="s">
        <v>130</v>
      </c>
      <c r="B147" s="137" t="s">
        <v>35</v>
      </c>
      <c r="C147" s="137"/>
      <c r="G147" s="33">
        <f>D150</f>
        <v>50000</v>
      </c>
    </row>
    <row r="148" spans="1:8" x14ac:dyDescent="0.25">
      <c r="B148" s="66"/>
      <c r="C148" s="66"/>
    </row>
    <row r="149" spans="1:8" ht="45" x14ac:dyDescent="0.25">
      <c r="B149" s="2" t="s">
        <v>36</v>
      </c>
      <c r="C149" s="2" t="s">
        <v>448</v>
      </c>
      <c r="D149" s="3" t="s">
        <v>5</v>
      </c>
    </row>
    <row r="150" spans="1:8" x14ac:dyDescent="0.25">
      <c r="B150" s="3">
        <v>1</v>
      </c>
      <c r="C150" s="4">
        <v>50000</v>
      </c>
      <c r="D150" s="34">
        <f>B150*C150</f>
        <v>50000</v>
      </c>
      <c r="E150" s="136"/>
      <c r="F150" s="137"/>
      <c r="G150" s="71"/>
    </row>
    <row r="152" spans="1:8" x14ac:dyDescent="0.25">
      <c r="A152" s="18" t="s">
        <v>132</v>
      </c>
      <c r="B152" s="132" t="s">
        <v>131</v>
      </c>
      <c r="C152" s="132"/>
      <c r="D152" s="132"/>
      <c r="E152" s="132"/>
      <c r="F152" s="132"/>
      <c r="G152" s="33">
        <f>G167</f>
        <v>0</v>
      </c>
    </row>
    <row r="153" spans="1:8" x14ac:dyDescent="0.25">
      <c r="B153" s="67"/>
      <c r="C153" s="67"/>
      <c r="D153" s="67"/>
      <c r="E153" s="67"/>
      <c r="F153" s="67"/>
      <c r="G153" s="33"/>
    </row>
    <row r="154" spans="1:8" ht="15.75" x14ac:dyDescent="0.25">
      <c r="A154" s="41" t="s">
        <v>133</v>
      </c>
      <c r="B154" s="141" t="s">
        <v>134</v>
      </c>
      <c r="C154" s="141"/>
      <c r="D154" s="141"/>
      <c r="E154" s="141"/>
      <c r="F154" s="141"/>
      <c r="G154" s="40">
        <f>G156+G164+G171+G201+G211+G238</f>
        <v>1070650</v>
      </c>
      <c r="H154" s="41"/>
    </row>
    <row r="155" spans="1:8" ht="11.25" customHeight="1" x14ac:dyDescent="0.25">
      <c r="A155" s="41"/>
      <c r="B155" s="70"/>
      <c r="C155" s="70"/>
      <c r="D155" s="70"/>
      <c r="E155" s="70"/>
      <c r="F155" s="70"/>
      <c r="G155" s="40"/>
      <c r="H155" s="41"/>
    </row>
    <row r="156" spans="1:8" ht="14.25" customHeight="1" x14ac:dyDescent="0.25">
      <c r="A156" s="18" t="s">
        <v>135</v>
      </c>
      <c r="B156" s="18" t="s">
        <v>37</v>
      </c>
      <c r="G156" s="33">
        <f>E161+E162</f>
        <v>120000</v>
      </c>
    </row>
    <row r="157" spans="1:8" ht="12.75" customHeight="1" x14ac:dyDescent="0.25"/>
    <row r="158" spans="1:8" ht="27.75" customHeight="1" x14ac:dyDescent="0.25">
      <c r="B158" s="132" t="s">
        <v>327</v>
      </c>
      <c r="C158" s="132"/>
      <c r="D158" s="132"/>
      <c r="E158" s="132"/>
      <c r="F158" s="132"/>
    </row>
    <row r="159" spans="1:8" ht="12.75" customHeight="1" x14ac:dyDescent="0.25"/>
    <row r="160" spans="1:8" ht="45" x14ac:dyDescent="0.25">
      <c r="B160" s="3" t="s">
        <v>310</v>
      </c>
      <c r="C160" s="2" t="s">
        <v>38</v>
      </c>
      <c r="D160" s="2" t="s">
        <v>448</v>
      </c>
      <c r="E160" s="3" t="s">
        <v>5</v>
      </c>
    </row>
    <row r="161" spans="1:8" ht="30" x14ac:dyDescent="0.25">
      <c r="B161" s="2" t="s">
        <v>322</v>
      </c>
      <c r="C161" s="3">
        <v>3</v>
      </c>
      <c r="D161" s="4">
        <v>10000</v>
      </c>
      <c r="E161" s="34">
        <f>C161*D161</f>
        <v>30000</v>
      </c>
      <c r="F161" s="136"/>
      <c r="G161" s="137"/>
      <c r="H161" s="71"/>
    </row>
    <row r="162" spans="1:8" ht="30" x14ac:dyDescent="0.25">
      <c r="B162" s="2" t="s">
        <v>599</v>
      </c>
      <c r="C162" s="3">
        <v>6</v>
      </c>
      <c r="D162" s="4">
        <v>15000</v>
      </c>
      <c r="E162" s="34">
        <f>C162*D162</f>
        <v>90000</v>
      </c>
      <c r="F162" s="136"/>
      <c r="G162" s="137"/>
      <c r="H162" s="71"/>
    </row>
    <row r="164" spans="1:8" ht="21.2" customHeight="1" x14ac:dyDescent="0.25">
      <c r="A164" s="18" t="s">
        <v>136</v>
      </c>
      <c r="B164" s="18" t="s">
        <v>39</v>
      </c>
      <c r="G164" s="33">
        <f>E169</f>
        <v>135000</v>
      </c>
    </row>
    <row r="165" spans="1:8" ht="12.75" customHeight="1" x14ac:dyDescent="0.25"/>
    <row r="166" spans="1:8" ht="43.5" customHeight="1" x14ac:dyDescent="0.25">
      <c r="B166" s="132" t="s">
        <v>330</v>
      </c>
      <c r="C166" s="132"/>
      <c r="D166" s="132"/>
      <c r="E166" s="132"/>
      <c r="F166" s="132"/>
    </row>
    <row r="168" spans="1:8" ht="30" x14ac:dyDescent="0.25">
      <c r="B168" s="2" t="s">
        <v>40</v>
      </c>
      <c r="C168" s="119" t="s">
        <v>448</v>
      </c>
      <c r="D168" s="119"/>
      <c r="E168" s="3" t="s">
        <v>5</v>
      </c>
    </row>
    <row r="169" spans="1:8" x14ac:dyDescent="0.25">
      <c r="B169" s="3">
        <v>3</v>
      </c>
      <c r="C169" s="120">
        <v>45000</v>
      </c>
      <c r="D169" s="120"/>
      <c r="E169" s="34">
        <f>B169*C169</f>
        <v>135000</v>
      </c>
      <c r="F169" s="71"/>
      <c r="G169" s="71"/>
    </row>
    <row r="170" spans="1:8" x14ac:dyDescent="0.25">
      <c r="H170" s="71"/>
    </row>
    <row r="171" spans="1:8" x14ac:dyDescent="0.25">
      <c r="A171" s="18" t="s">
        <v>137</v>
      </c>
      <c r="B171" s="18" t="s">
        <v>41</v>
      </c>
      <c r="G171" s="33">
        <f>E199</f>
        <v>217700</v>
      </c>
    </row>
    <row r="173" spans="1:8" ht="46.5" customHeight="1" x14ac:dyDescent="0.25">
      <c r="B173" s="3"/>
      <c r="C173" s="2" t="s">
        <v>42</v>
      </c>
      <c r="D173" s="2" t="s">
        <v>43</v>
      </c>
      <c r="E173" s="3" t="s">
        <v>5</v>
      </c>
    </row>
    <row r="174" spans="1:8" x14ac:dyDescent="0.25">
      <c r="B174" s="143" t="s">
        <v>481</v>
      </c>
      <c r="C174" s="144"/>
      <c r="D174" s="144"/>
      <c r="E174" s="145"/>
      <c r="F174" s="69"/>
      <c r="G174" s="71"/>
    </row>
    <row r="175" spans="1:8" x14ac:dyDescent="0.25">
      <c r="B175" s="3" t="s">
        <v>484</v>
      </c>
      <c r="C175" s="3">
        <v>3</v>
      </c>
      <c r="D175" s="4">
        <v>2000</v>
      </c>
      <c r="E175" s="50">
        <f>C175*D175</f>
        <v>6000</v>
      </c>
      <c r="F175" s="69"/>
      <c r="G175" s="71"/>
    </row>
    <row r="176" spans="1:8" x14ac:dyDescent="0.25">
      <c r="B176" s="3" t="s">
        <v>674</v>
      </c>
      <c r="C176" s="3">
        <v>3</v>
      </c>
      <c r="D176" s="4">
        <v>600</v>
      </c>
      <c r="E176" s="50">
        <f>C176*D176</f>
        <v>1800</v>
      </c>
      <c r="F176" s="85"/>
      <c r="G176" s="86"/>
    </row>
    <row r="177" spans="2:7" x14ac:dyDescent="0.25">
      <c r="B177" s="3" t="s">
        <v>675</v>
      </c>
      <c r="C177" s="3">
        <v>3</v>
      </c>
      <c r="D177" s="4">
        <v>800</v>
      </c>
      <c r="E177" s="50">
        <f>C177*D177</f>
        <v>2400</v>
      </c>
      <c r="F177" s="85"/>
      <c r="G177" s="86"/>
    </row>
    <row r="178" spans="2:7" x14ac:dyDescent="0.25">
      <c r="B178" s="3" t="s">
        <v>482</v>
      </c>
      <c r="C178" s="3">
        <v>3</v>
      </c>
      <c r="D178" s="4">
        <v>10000</v>
      </c>
      <c r="E178" s="50">
        <f>C178*D178</f>
        <v>30000</v>
      </c>
      <c r="F178" s="69"/>
      <c r="G178" s="71"/>
    </row>
    <row r="179" spans="2:7" x14ac:dyDescent="0.25">
      <c r="B179" s="3" t="s">
        <v>483</v>
      </c>
      <c r="C179" s="3">
        <v>3</v>
      </c>
      <c r="D179" s="4">
        <v>6000</v>
      </c>
      <c r="E179" s="50">
        <f t="shared" ref="E179" si="3">C179*D179</f>
        <v>18000</v>
      </c>
    </row>
    <row r="180" spans="2:7" x14ac:dyDescent="0.25">
      <c r="B180" s="3" t="s">
        <v>485</v>
      </c>
      <c r="C180" s="3">
        <v>3</v>
      </c>
      <c r="D180" s="4">
        <v>4000</v>
      </c>
      <c r="E180" s="50">
        <f>C180*D180</f>
        <v>12000</v>
      </c>
      <c r="F180" s="69"/>
      <c r="G180" s="71"/>
    </row>
    <row r="181" spans="2:7" x14ac:dyDescent="0.25">
      <c r="B181" s="3" t="s">
        <v>486</v>
      </c>
      <c r="C181" s="3">
        <v>3</v>
      </c>
      <c r="D181" s="4">
        <v>6500</v>
      </c>
      <c r="E181" s="50">
        <f>C181*D181</f>
        <v>19500</v>
      </c>
      <c r="F181" s="69"/>
      <c r="G181" s="71"/>
    </row>
    <row r="182" spans="2:7" x14ac:dyDescent="0.25">
      <c r="B182" s="3" t="s">
        <v>845</v>
      </c>
      <c r="C182" s="3">
        <v>1</v>
      </c>
      <c r="D182" s="4">
        <v>15000</v>
      </c>
      <c r="E182" s="106">
        <f>C182*D182</f>
        <v>15000</v>
      </c>
      <c r="F182" s="103"/>
      <c r="G182" s="104"/>
    </row>
    <row r="183" spans="2:7" x14ac:dyDescent="0.25">
      <c r="B183" s="3" t="s">
        <v>487</v>
      </c>
      <c r="C183" s="3">
        <v>3</v>
      </c>
      <c r="D183" s="4">
        <v>6500</v>
      </c>
      <c r="E183" s="50">
        <f t="shared" ref="E183" si="4">C183*D183</f>
        <v>19500</v>
      </c>
    </row>
    <row r="184" spans="2:7" x14ac:dyDescent="0.25">
      <c r="B184" s="3" t="s">
        <v>488</v>
      </c>
      <c r="C184" s="3">
        <v>3</v>
      </c>
      <c r="D184" s="4">
        <v>4000</v>
      </c>
      <c r="E184" s="50">
        <f>C184*D184</f>
        <v>12000</v>
      </c>
      <c r="F184" s="69"/>
      <c r="G184" s="71"/>
    </row>
    <row r="185" spans="2:7" x14ac:dyDescent="0.25">
      <c r="B185" s="3" t="s">
        <v>489</v>
      </c>
      <c r="C185" s="3">
        <v>3</v>
      </c>
      <c r="D185" s="4">
        <v>1000</v>
      </c>
      <c r="E185" s="50">
        <f>C185*D185</f>
        <v>3000</v>
      </c>
      <c r="F185" s="69"/>
      <c r="G185" s="71"/>
    </row>
    <row r="186" spans="2:7" x14ac:dyDescent="0.25">
      <c r="B186" s="143" t="s">
        <v>490</v>
      </c>
      <c r="C186" s="144"/>
      <c r="D186" s="144"/>
      <c r="E186" s="145"/>
      <c r="F186" s="69"/>
      <c r="G186" s="71"/>
    </row>
    <row r="187" spans="2:7" x14ac:dyDescent="0.25">
      <c r="B187" s="3" t="s">
        <v>484</v>
      </c>
      <c r="C187" s="3">
        <v>1</v>
      </c>
      <c r="D187" s="4">
        <v>2500</v>
      </c>
      <c r="E187" s="50">
        <f>C187*D187</f>
        <v>2500</v>
      </c>
      <c r="F187" s="69"/>
      <c r="G187" s="71"/>
    </row>
    <row r="188" spans="2:7" x14ac:dyDescent="0.25">
      <c r="B188" s="3" t="s">
        <v>482</v>
      </c>
      <c r="C188" s="3">
        <v>1</v>
      </c>
      <c r="D188" s="4">
        <v>10000</v>
      </c>
      <c r="E188" s="50">
        <f>C188*D188</f>
        <v>10000</v>
      </c>
      <c r="F188" s="69"/>
      <c r="G188" s="71"/>
    </row>
    <row r="189" spans="2:7" x14ac:dyDescent="0.25">
      <c r="B189" s="3" t="s">
        <v>483</v>
      </c>
      <c r="C189" s="3">
        <v>1</v>
      </c>
      <c r="D189" s="4">
        <v>6000</v>
      </c>
      <c r="E189" s="50">
        <f t="shared" ref="E189" si="5">C189*D189</f>
        <v>6000</v>
      </c>
    </row>
    <row r="190" spans="2:7" x14ac:dyDescent="0.25">
      <c r="B190" s="3" t="s">
        <v>485</v>
      </c>
      <c r="C190" s="3">
        <v>1</v>
      </c>
      <c r="D190" s="4">
        <v>4000</v>
      </c>
      <c r="E190" s="50">
        <f>C190*D190</f>
        <v>4000</v>
      </c>
      <c r="F190" s="69"/>
      <c r="G190" s="71"/>
    </row>
    <row r="191" spans="2:7" x14ac:dyDescent="0.25">
      <c r="B191" s="3" t="s">
        <v>486</v>
      </c>
      <c r="C191" s="3">
        <v>1</v>
      </c>
      <c r="D191" s="4">
        <v>6500</v>
      </c>
      <c r="E191" s="50">
        <f>C191*D191</f>
        <v>6500</v>
      </c>
      <c r="F191" s="69"/>
      <c r="G191" s="71"/>
    </row>
    <row r="192" spans="2:7" x14ac:dyDescent="0.25">
      <c r="B192" s="3" t="s">
        <v>487</v>
      </c>
      <c r="C192" s="3">
        <v>1</v>
      </c>
      <c r="D192" s="4">
        <v>6500</v>
      </c>
      <c r="E192" s="50">
        <f t="shared" ref="E192" si="6">C192*D192</f>
        <v>6500</v>
      </c>
    </row>
    <row r="193" spans="1:8" x14ac:dyDescent="0.25">
      <c r="B193" s="3" t="s">
        <v>488</v>
      </c>
      <c r="C193" s="3">
        <v>1</v>
      </c>
      <c r="D193" s="4">
        <v>4000</v>
      </c>
      <c r="E193" s="50">
        <f>C193*D193</f>
        <v>4000</v>
      </c>
      <c r="F193" s="69"/>
      <c r="G193" s="71"/>
    </row>
    <row r="194" spans="1:8" x14ac:dyDescent="0.25">
      <c r="B194" s="3" t="s">
        <v>489</v>
      </c>
      <c r="C194" s="3">
        <v>1</v>
      </c>
      <c r="D194" s="4">
        <v>3000</v>
      </c>
      <c r="E194" s="50">
        <f>C194*D194</f>
        <v>3000</v>
      </c>
      <c r="F194" s="69"/>
      <c r="G194" s="71"/>
    </row>
    <row r="195" spans="1:8" x14ac:dyDescent="0.25">
      <c r="B195" s="3" t="s">
        <v>491</v>
      </c>
      <c r="C195" s="3">
        <v>1</v>
      </c>
      <c r="D195" s="4">
        <v>6000</v>
      </c>
      <c r="E195" s="50">
        <f>C195*D195</f>
        <v>6000</v>
      </c>
      <c r="F195" s="69"/>
      <c r="G195" s="71"/>
    </row>
    <row r="196" spans="1:8" x14ac:dyDescent="0.25">
      <c r="B196" s="143" t="s">
        <v>599</v>
      </c>
      <c r="C196" s="144"/>
      <c r="D196" s="144"/>
      <c r="E196" s="145"/>
      <c r="F196" s="69"/>
      <c r="G196" s="71"/>
    </row>
    <row r="197" spans="1:8" x14ac:dyDescent="0.25">
      <c r="B197" s="2" t="s">
        <v>600</v>
      </c>
      <c r="C197" s="3">
        <v>1</v>
      </c>
      <c r="D197" s="4">
        <v>15000</v>
      </c>
      <c r="E197" s="50">
        <f>C197*D197</f>
        <v>15000</v>
      </c>
      <c r="F197" s="69"/>
      <c r="G197" s="71"/>
    </row>
    <row r="198" spans="1:8" ht="30" x14ac:dyDescent="0.25">
      <c r="B198" s="2" t="s">
        <v>593</v>
      </c>
      <c r="C198" s="3">
        <v>1</v>
      </c>
      <c r="D198" s="4">
        <v>15000</v>
      </c>
      <c r="E198" s="50">
        <f>C198*D198</f>
        <v>15000</v>
      </c>
      <c r="F198" s="69"/>
      <c r="G198" s="71"/>
    </row>
    <row r="199" spans="1:8" x14ac:dyDescent="0.25">
      <c r="B199" s="3" t="s">
        <v>6</v>
      </c>
      <c r="C199" s="3"/>
      <c r="D199" s="3"/>
      <c r="E199" s="34">
        <f>SUM(E175:E198)</f>
        <v>217700</v>
      </c>
      <c r="H199" s="71"/>
    </row>
    <row r="201" spans="1:8" x14ac:dyDescent="0.25">
      <c r="A201" s="89" t="s">
        <v>138</v>
      </c>
      <c r="B201" s="18" t="s">
        <v>44</v>
      </c>
      <c r="G201" s="33">
        <f>E209</f>
        <v>22000</v>
      </c>
    </row>
    <row r="203" spans="1:8" ht="30" x14ac:dyDescent="0.25">
      <c r="B203" s="3"/>
      <c r="C203" s="2" t="s">
        <v>42</v>
      </c>
      <c r="D203" s="2" t="s">
        <v>43</v>
      </c>
      <c r="E203" s="3" t="s">
        <v>5</v>
      </c>
    </row>
    <row r="204" spans="1:8" x14ac:dyDescent="0.25">
      <c r="B204" s="90" t="s">
        <v>825</v>
      </c>
      <c r="C204" s="90">
        <v>2</v>
      </c>
      <c r="D204" s="91">
        <v>7000</v>
      </c>
      <c r="E204" s="92">
        <f>C204*D204</f>
        <v>14000</v>
      </c>
    </row>
    <row r="205" spans="1:8" x14ac:dyDescent="0.25">
      <c r="B205" s="3" t="s">
        <v>799</v>
      </c>
      <c r="C205" s="3">
        <v>7</v>
      </c>
      <c r="D205" s="4">
        <v>1000</v>
      </c>
      <c r="E205" s="50">
        <f>C205*D205</f>
        <v>7000</v>
      </c>
      <c r="F205" s="68"/>
      <c r="G205" s="71"/>
    </row>
    <row r="206" spans="1:8" x14ac:dyDescent="0.25">
      <c r="B206" s="3" t="s">
        <v>673</v>
      </c>
      <c r="C206" s="3">
        <v>1</v>
      </c>
      <c r="D206" s="4">
        <v>3000</v>
      </c>
      <c r="E206" s="50">
        <f>C206*D206</f>
        <v>3000</v>
      </c>
      <c r="F206" s="82"/>
      <c r="G206" s="84"/>
    </row>
    <row r="207" spans="1:8" x14ac:dyDescent="0.25">
      <c r="B207" s="51" t="s">
        <v>45</v>
      </c>
      <c r="C207" s="3">
        <v>200</v>
      </c>
      <c r="D207" s="4">
        <v>20</v>
      </c>
      <c r="E207" s="50">
        <f t="shared" ref="E207" si="7">C207*D207</f>
        <v>4000</v>
      </c>
    </row>
    <row r="208" spans="1:8" x14ac:dyDescent="0.25">
      <c r="B208" s="51" t="s">
        <v>46</v>
      </c>
      <c r="C208" s="3">
        <v>200</v>
      </c>
      <c r="D208" s="4">
        <v>40</v>
      </c>
      <c r="E208" s="50">
        <f t="shared" ref="E208" si="8">C208*D208</f>
        <v>8000</v>
      </c>
    </row>
    <row r="209" spans="1:8" ht="15" customHeight="1" x14ac:dyDescent="0.25">
      <c r="B209" s="3" t="s">
        <v>6</v>
      </c>
      <c r="C209" s="3"/>
      <c r="D209" s="3"/>
      <c r="E209" s="34">
        <f>SUM(E205:E208)</f>
        <v>22000</v>
      </c>
    </row>
    <row r="211" spans="1:8" x14ac:dyDescent="0.25">
      <c r="A211" s="18" t="s">
        <v>139</v>
      </c>
      <c r="B211" s="138" t="s">
        <v>47</v>
      </c>
      <c r="C211" s="138"/>
      <c r="D211" s="138"/>
      <c r="E211" s="138"/>
      <c r="F211" s="138"/>
      <c r="G211" s="97">
        <f>G216+G232</f>
        <v>575950</v>
      </c>
    </row>
    <row r="213" spans="1:8" ht="45" x14ac:dyDescent="0.25">
      <c r="B213" s="2" t="s">
        <v>48</v>
      </c>
      <c r="C213" s="119" t="s">
        <v>49</v>
      </c>
      <c r="D213" s="119"/>
      <c r="E213" s="3" t="s">
        <v>5</v>
      </c>
    </row>
    <row r="214" spans="1:8" ht="15" customHeight="1" x14ac:dyDescent="0.25">
      <c r="B214" s="4">
        <f>F230</f>
        <v>539950</v>
      </c>
      <c r="C214" s="120">
        <f>E236</f>
        <v>36000</v>
      </c>
      <c r="D214" s="120"/>
      <c r="E214" s="34">
        <f>SUM(B214:C214)</f>
        <v>575950</v>
      </c>
    </row>
    <row r="215" spans="1:8" x14ac:dyDescent="0.25">
      <c r="B215" s="45"/>
      <c r="D215" s="20"/>
      <c r="H215" s="69"/>
    </row>
    <row r="216" spans="1:8" x14ac:dyDescent="0.25">
      <c r="A216" s="89" t="s">
        <v>140</v>
      </c>
      <c r="B216" s="132" t="s">
        <v>48</v>
      </c>
      <c r="C216" s="132"/>
      <c r="D216" s="132"/>
      <c r="E216" s="132"/>
      <c r="F216" s="132"/>
      <c r="G216" s="52">
        <f>F230</f>
        <v>539950</v>
      </c>
    </row>
    <row r="218" spans="1:8" ht="75" x14ac:dyDescent="0.25">
      <c r="B218" s="3"/>
      <c r="C218" s="2" t="s">
        <v>50</v>
      </c>
      <c r="D218" s="2" t="s">
        <v>51</v>
      </c>
      <c r="E218" s="2" t="s">
        <v>34</v>
      </c>
      <c r="F218" s="3" t="s">
        <v>6</v>
      </c>
      <c r="G218" s="2" t="s">
        <v>606</v>
      </c>
    </row>
    <row r="219" spans="1:8" x14ac:dyDescent="0.25">
      <c r="B219" s="2" t="s">
        <v>55</v>
      </c>
      <c r="C219" s="3">
        <v>8</v>
      </c>
      <c r="D219" s="3">
        <v>3</v>
      </c>
      <c r="E219" s="4">
        <v>1000</v>
      </c>
      <c r="F219" s="4">
        <f t="shared" ref="F219:F228" si="9">C219*D219*E219</f>
        <v>24000</v>
      </c>
      <c r="G219" s="79" t="s">
        <v>662</v>
      </c>
    </row>
    <row r="220" spans="1:8" ht="30" x14ac:dyDescent="0.25">
      <c r="B220" s="2" t="s">
        <v>542</v>
      </c>
      <c r="C220" s="3">
        <v>1</v>
      </c>
      <c r="D220" s="3">
        <v>3</v>
      </c>
      <c r="E220" s="4">
        <v>8650</v>
      </c>
      <c r="F220" s="4">
        <f t="shared" si="9"/>
        <v>25950</v>
      </c>
      <c r="G220" s="79" t="s">
        <v>663</v>
      </c>
    </row>
    <row r="221" spans="1:8" ht="30" x14ac:dyDescent="0.25">
      <c r="B221" s="2" t="s">
        <v>543</v>
      </c>
      <c r="C221" s="3">
        <v>1</v>
      </c>
      <c r="D221" s="3">
        <v>6</v>
      </c>
      <c r="E221" s="4">
        <v>7800</v>
      </c>
      <c r="F221" s="4">
        <f t="shared" si="9"/>
        <v>46800</v>
      </c>
      <c r="G221" s="57" t="s">
        <v>663</v>
      </c>
    </row>
    <row r="222" spans="1:8" x14ac:dyDescent="0.25">
      <c r="B222" s="2" t="s">
        <v>56</v>
      </c>
      <c r="C222" s="3">
        <v>1</v>
      </c>
      <c r="D222" s="3">
        <v>8</v>
      </c>
      <c r="E222" s="4">
        <v>4900</v>
      </c>
      <c r="F222" s="4">
        <f t="shared" si="9"/>
        <v>39200</v>
      </c>
      <c r="G222" s="57" t="s">
        <v>663</v>
      </c>
    </row>
    <row r="223" spans="1:8" ht="30" x14ac:dyDescent="0.25">
      <c r="B223" s="2" t="s">
        <v>837</v>
      </c>
      <c r="C223" s="3">
        <v>1</v>
      </c>
      <c r="D223" s="3">
        <v>4</v>
      </c>
      <c r="E223" s="4">
        <v>4500</v>
      </c>
      <c r="F223" s="4">
        <f t="shared" si="9"/>
        <v>18000</v>
      </c>
      <c r="G223" s="99" t="s">
        <v>663</v>
      </c>
    </row>
    <row r="224" spans="1:8" ht="30" x14ac:dyDescent="0.25">
      <c r="B224" s="2" t="s">
        <v>835</v>
      </c>
      <c r="C224" s="3">
        <v>1</v>
      </c>
      <c r="D224" s="3">
        <v>4</v>
      </c>
      <c r="E224" s="4">
        <v>4500</v>
      </c>
      <c r="F224" s="4">
        <f t="shared" si="9"/>
        <v>18000</v>
      </c>
      <c r="G224" s="99" t="s">
        <v>663</v>
      </c>
    </row>
    <row r="225" spans="1:8" ht="30" x14ac:dyDescent="0.25">
      <c r="B225" s="2" t="s">
        <v>836</v>
      </c>
      <c r="C225" s="3">
        <v>1</v>
      </c>
      <c r="D225" s="3">
        <v>4</v>
      </c>
      <c r="E225" s="4">
        <v>4500</v>
      </c>
      <c r="F225" s="4">
        <f>C225*D225*E225</f>
        <v>18000</v>
      </c>
      <c r="G225" s="99" t="s">
        <v>663</v>
      </c>
    </row>
    <row r="226" spans="1:8" ht="30" x14ac:dyDescent="0.25">
      <c r="B226" s="2" t="s">
        <v>834</v>
      </c>
      <c r="C226" s="3">
        <v>1</v>
      </c>
      <c r="D226" s="3">
        <v>4</v>
      </c>
      <c r="E226" s="4">
        <v>4500</v>
      </c>
      <c r="F226" s="4">
        <f>C226*D226*E226</f>
        <v>18000</v>
      </c>
      <c r="G226" s="99" t="s">
        <v>663</v>
      </c>
    </row>
    <row r="227" spans="1:8" x14ac:dyDescent="0.25">
      <c r="B227" s="2" t="s">
        <v>603</v>
      </c>
      <c r="C227" s="3">
        <v>3</v>
      </c>
      <c r="D227" s="3">
        <v>6</v>
      </c>
      <c r="E227" s="4">
        <v>6000</v>
      </c>
      <c r="F227" s="4">
        <f t="shared" si="9"/>
        <v>108000</v>
      </c>
      <c r="G227" s="101" t="s">
        <v>663</v>
      </c>
    </row>
    <row r="228" spans="1:8" x14ac:dyDescent="0.25">
      <c r="B228" s="2" t="s">
        <v>847</v>
      </c>
      <c r="C228" s="3">
        <v>1</v>
      </c>
      <c r="D228" s="3">
        <v>4</v>
      </c>
      <c r="E228" s="4">
        <v>16000</v>
      </c>
      <c r="F228" s="4">
        <f t="shared" si="9"/>
        <v>64000</v>
      </c>
      <c r="G228" s="101" t="s">
        <v>663</v>
      </c>
    </row>
    <row r="229" spans="1:8" x14ac:dyDescent="0.25">
      <c r="B229" s="2" t="s">
        <v>846</v>
      </c>
      <c r="C229" s="3">
        <v>1</v>
      </c>
      <c r="D229" s="3">
        <v>4</v>
      </c>
      <c r="E229" s="4">
        <v>40000</v>
      </c>
      <c r="F229" s="4">
        <f>C229*D229*E229</f>
        <v>160000</v>
      </c>
      <c r="G229" s="101" t="s">
        <v>663</v>
      </c>
    </row>
    <row r="230" spans="1:8" x14ac:dyDescent="0.25">
      <c r="B230" s="2" t="s">
        <v>6</v>
      </c>
      <c r="C230" s="3">
        <f>SUM(C219:C229)</f>
        <v>20</v>
      </c>
      <c r="D230" s="3"/>
      <c r="E230" s="3"/>
      <c r="F230" s="4">
        <f>SUM(F219:F229)</f>
        <v>539950</v>
      </c>
      <c r="G230" s="57"/>
    </row>
    <row r="231" spans="1:8" x14ac:dyDescent="0.25">
      <c r="G231" s="65"/>
    </row>
    <row r="232" spans="1:8" x14ac:dyDescent="0.25">
      <c r="A232" s="18" t="s">
        <v>141</v>
      </c>
      <c r="B232" s="137" t="s">
        <v>49</v>
      </c>
      <c r="C232" s="137"/>
      <c r="D232" s="137"/>
      <c r="E232" s="137"/>
      <c r="F232" s="137"/>
      <c r="G232" s="5">
        <f>E236</f>
        <v>36000</v>
      </c>
    </row>
    <row r="234" spans="1:8" ht="30" x14ac:dyDescent="0.25">
      <c r="B234" s="3"/>
      <c r="C234" s="2" t="s">
        <v>42</v>
      </c>
      <c r="D234" s="2" t="s">
        <v>43</v>
      </c>
      <c r="E234" s="3" t="s">
        <v>5</v>
      </c>
    </row>
    <row r="235" spans="1:8" x14ac:dyDescent="0.25">
      <c r="B235" s="3" t="s">
        <v>544</v>
      </c>
      <c r="C235" s="3">
        <v>2</v>
      </c>
      <c r="D235" s="4">
        <v>18000</v>
      </c>
      <c r="E235" s="50">
        <f>C235*D235</f>
        <v>36000</v>
      </c>
      <c r="F235" s="68"/>
    </row>
    <row r="236" spans="1:8" x14ac:dyDescent="0.25">
      <c r="B236" s="3" t="s">
        <v>6</v>
      </c>
      <c r="C236" s="3"/>
      <c r="D236" s="3"/>
      <c r="E236" s="34">
        <f>SUM(E235:E235)</f>
        <v>36000</v>
      </c>
    </row>
    <row r="238" spans="1:8" x14ac:dyDescent="0.25">
      <c r="A238" s="18" t="s">
        <v>142</v>
      </c>
      <c r="B238" s="132" t="s">
        <v>454</v>
      </c>
      <c r="C238" s="132"/>
      <c r="D238" s="132"/>
      <c r="E238" s="132"/>
      <c r="F238" s="67"/>
      <c r="G238" s="52">
        <v>0</v>
      </c>
    </row>
    <row r="239" spans="1:8" x14ac:dyDescent="0.25">
      <c r="B239" s="67"/>
      <c r="C239" s="67"/>
      <c r="D239" s="67"/>
      <c r="E239" s="67"/>
      <c r="F239" s="67"/>
      <c r="G239" s="52"/>
    </row>
    <row r="240" spans="1:8" ht="14.25" customHeight="1" x14ac:dyDescent="0.3">
      <c r="A240" s="38" t="s">
        <v>143</v>
      </c>
      <c r="B240" s="38" t="s">
        <v>145</v>
      </c>
      <c r="C240" s="39"/>
      <c r="D240" s="39"/>
      <c r="E240" s="39"/>
      <c r="F240" s="39"/>
      <c r="G240" s="53">
        <f>G241+G263+G275+G303+G334+G340+G413+G455+G483</f>
        <v>3578060.99</v>
      </c>
      <c r="H240" s="39"/>
    </row>
    <row r="241" spans="1:8" ht="27.75" customHeight="1" x14ac:dyDescent="0.25">
      <c r="A241" s="41" t="s">
        <v>17</v>
      </c>
      <c r="B241" s="141" t="s">
        <v>144</v>
      </c>
      <c r="C241" s="141"/>
      <c r="D241" s="141"/>
      <c r="E241" s="141"/>
      <c r="F241" s="141"/>
      <c r="G241" s="40">
        <f>G243</f>
        <v>33900</v>
      </c>
      <c r="H241" s="41"/>
    </row>
    <row r="243" spans="1:8" x14ac:dyDescent="0.25">
      <c r="A243" s="18" t="s">
        <v>21</v>
      </c>
      <c r="B243" s="18" t="s">
        <v>146</v>
      </c>
      <c r="G243" s="33">
        <f>G248+G261</f>
        <v>33900</v>
      </c>
    </row>
    <row r="245" spans="1:8" ht="45" x14ac:dyDescent="0.25">
      <c r="B245" s="2" t="s">
        <v>148</v>
      </c>
      <c r="C245" s="2" t="s">
        <v>149</v>
      </c>
      <c r="D245" s="3" t="s">
        <v>5</v>
      </c>
    </row>
    <row r="246" spans="1:8" x14ac:dyDescent="0.25">
      <c r="B246" s="4">
        <f>G248</f>
        <v>33900</v>
      </c>
      <c r="C246" s="4">
        <f>G264</f>
        <v>0</v>
      </c>
      <c r="D246" s="34">
        <f>SUM(B246:C246)</f>
        <v>33900</v>
      </c>
    </row>
    <row r="247" spans="1:8" x14ac:dyDescent="0.25">
      <c r="B247" s="54"/>
      <c r="C247" s="54"/>
      <c r="D247" s="55"/>
    </row>
    <row r="248" spans="1:8" x14ac:dyDescent="0.25">
      <c r="A248" s="18" t="s">
        <v>147</v>
      </c>
      <c r="B248" s="18" t="s">
        <v>57</v>
      </c>
      <c r="G248" s="33">
        <f>E259</f>
        <v>33900</v>
      </c>
    </row>
    <row r="250" spans="1:8" ht="30" x14ac:dyDescent="0.25">
      <c r="B250" s="3"/>
      <c r="C250" s="2" t="s">
        <v>58</v>
      </c>
      <c r="D250" s="2" t="s">
        <v>59</v>
      </c>
      <c r="E250" s="3" t="s">
        <v>5</v>
      </c>
    </row>
    <row r="251" spans="1:8" ht="20.25" customHeight="1" x14ac:dyDescent="0.25">
      <c r="B251" s="56" t="s">
        <v>545</v>
      </c>
      <c r="C251" s="3">
        <v>600</v>
      </c>
      <c r="D251" s="4">
        <v>40</v>
      </c>
      <c r="E251" s="80">
        <f>C251*D251</f>
        <v>24000</v>
      </c>
      <c r="F251" s="68"/>
    </row>
    <row r="252" spans="1:8" ht="30.75" customHeight="1" x14ac:dyDescent="0.25">
      <c r="B252" s="56" t="s">
        <v>546</v>
      </c>
      <c r="C252" s="57" t="s">
        <v>549</v>
      </c>
      <c r="D252" s="58" t="s">
        <v>547</v>
      </c>
      <c r="E252" s="80">
        <v>4000</v>
      </c>
      <c r="F252" s="68"/>
    </row>
    <row r="253" spans="1:8" ht="20.25" customHeight="1" x14ac:dyDescent="0.25">
      <c r="B253" s="56" t="s">
        <v>548</v>
      </c>
      <c r="C253" s="3">
        <v>10</v>
      </c>
      <c r="D253" s="4">
        <v>150</v>
      </c>
      <c r="E253" s="80">
        <f t="shared" ref="E253:E258" si="10">C253*D253</f>
        <v>1500</v>
      </c>
      <c r="F253" s="68"/>
    </row>
    <row r="254" spans="1:8" ht="20.25" customHeight="1" x14ac:dyDescent="0.25">
      <c r="B254" s="56" t="s">
        <v>548</v>
      </c>
      <c r="C254" s="3">
        <v>5</v>
      </c>
      <c r="D254" s="4">
        <v>200</v>
      </c>
      <c r="E254" s="80">
        <f t="shared" si="10"/>
        <v>1000</v>
      </c>
      <c r="F254" s="68"/>
    </row>
    <row r="255" spans="1:8" ht="20.25" customHeight="1" x14ac:dyDescent="0.25">
      <c r="B255" s="56" t="s">
        <v>548</v>
      </c>
      <c r="C255" s="3">
        <v>2</v>
      </c>
      <c r="D255" s="4">
        <v>300</v>
      </c>
      <c r="E255" s="80">
        <f t="shared" si="10"/>
        <v>600</v>
      </c>
      <c r="F255" s="68"/>
    </row>
    <row r="256" spans="1:8" x14ac:dyDescent="0.25">
      <c r="B256" s="56" t="s">
        <v>548</v>
      </c>
      <c r="C256" s="3">
        <v>2</v>
      </c>
      <c r="D256" s="4">
        <v>400</v>
      </c>
      <c r="E256" s="80">
        <f t="shared" si="10"/>
        <v>800</v>
      </c>
      <c r="F256" s="68"/>
    </row>
    <row r="257" spans="1:8" ht="20.25" customHeight="1" x14ac:dyDescent="0.25">
      <c r="B257" s="56" t="s">
        <v>548</v>
      </c>
      <c r="C257" s="3">
        <v>2</v>
      </c>
      <c r="D257" s="4">
        <v>500</v>
      </c>
      <c r="E257" s="80">
        <f t="shared" si="10"/>
        <v>1000</v>
      </c>
      <c r="F257" s="68"/>
    </row>
    <row r="258" spans="1:8" ht="20.25" customHeight="1" x14ac:dyDescent="0.25">
      <c r="B258" s="56" t="s">
        <v>548</v>
      </c>
      <c r="C258" s="3">
        <v>1</v>
      </c>
      <c r="D258" s="4">
        <v>1000</v>
      </c>
      <c r="E258" s="80">
        <f t="shared" si="10"/>
        <v>1000</v>
      </c>
      <c r="F258" s="68"/>
    </row>
    <row r="259" spans="1:8" x14ac:dyDescent="0.25">
      <c r="B259" s="3" t="s">
        <v>6</v>
      </c>
      <c r="C259" s="3"/>
      <c r="D259" s="3"/>
      <c r="E259" s="34">
        <f>SUM(E251:E258)</f>
        <v>33900</v>
      </c>
    </row>
    <row r="261" spans="1:8" x14ac:dyDescent="0.25">
      <c r="A261" s="18" t="s">
        <v>150</v>
      </c>
      <c r="B261" s="18" t="s">
        <v>151</v>
      </c>
      <c r="G261" s="33">
        <v>0</v>
      </c>
    </row>
    <row r="263" spans="1:8" ht="15.75" x14ac:dyDescent="0.25">
      <c r="A263" s="41" t="s">
        <v>153</v>
      </c>
      <c r="B263" s="141" t="s">
        <v>152</v>
      </c>
      <c r="C263" s="141"/>
      <c r="D263" s="141"/>
      <c r="E263" s="141"/>
      <c r="F263" s="141"/>
      <c r="G263" s="40">
        <f>SUM(G265:G273)</f>
        <v>20000</v>
      </c>
      <c r="H263" s="41"/>
    </row>
    <row r="265" spans="1:8" x14ac:dyDescent="0.25">
      <c r="A265" s="18" t="s">
        <v>154</v>
      </c>
      <c r="B265" s="18" t="s">
        <v>157</v>
      </c>
      <c r="G265" s="33">
        <f>E269</f>
        <v>20000</v>
      </c>
    </row>
    <row r="266" spans="1:8" x14ac:dyDescent="0.25">
      <c r="G266" s="33"/>
    </row>
    <row r="267" spans="1:8" ht="30" x14ac:dyDescent="0.25">
      <c r="B267" s="3"/>
      <c r="C267" s="2" t="s">
        <v>42</v>
      </c>
      <c r="D267" s="2" t="s">
        <v>43</v>
      </c>
      <c r="E267" s="3" t="s">
        <v>5</v>
      </c>
    </row>
    <row r="268" spans="1:8" x14ac:dyDescent="0.25">
      <c r="B268" s="3" t="s">
        <v>469</v>
      </c>
      <c r="C268" s="3">
        <v>2</v>
      </c>
      <c r="D268" s="4">
        <v>10000</v>
      </c>
      <c r="E268" s="50">
        <f>C268*D268</f>
        <v>20000</v>
      </c>
      <c r="F268" s="68"/>
    </row>
    <row r="269" spans="1:8" x14ac:dyDescent="0.25">
      <c r="B269" s="3" t="s">
        <v>6</v>
      </c>
      <c r="C269" s="3"/>
      <c r="D269" s="3"/>
      <c r="E269" s="34">
        <f>SUM(E268:E268)</f>
        <v>20000</v>
      </c>
    </row>
    <row r="270" spans="1:8" x14ac:dyDescent="0.25">
      <c r="G270" s="33"/>
    </row>
    <row r="271" spans="1:8" x14ac:dyDescent="0.25">
      <c r="A271" s="18" t="s">
        <v>155</v>
      </c>
      <c r="B271" s="18" t="s">
        <v>158</v>
      </c>
      <c r="G271" s="33">
        <v>0</v>
      </c>
    </row>
    <row r="272" spans="1:8" x14ac:dyDescent="0.25">
      <c r="A272" s="18" t="s">
        <v>156</v>
      </c>
      <c r="B272" s="18" t="s">
        <v>159</v>
      </c>
      <c r="G272" s="33">
        <v>0</v>
      </c>
    </row>
    <row r="273" spans="1:8" x14ac:dyDescent="0.25">
      <c r="A273" s="18" t="s">
        <v>160</v>
      </c>
      <c r="B273" s="18" t="s">
        <v>161</v>
      </c>
      <c r="G273" s="33">
        <v>0</v>
      </c>
    </row>
    <row r="275" spans="1:8" ht="45.75" customHeight="1" x14ac:dyDescent="0.25">
      <c r="A275" s="41" t="s">
        <v>162</v>
      </c>
      <c r="B275" s="141" t="s">
        <v>163</v>
      </c>
      <c r="C275" s="141"/>
      <c r="D275" s="141"/>
      <c r="E275" s="141"/>
      <c r="F275" s="141"/>
      <c r="G275" s="40">
        <f>G277</f>
        <v>416000</v>
      </c>
      <c r="H275" s="41"/>
    </row>
    <row r="277" spans="1:8" ht="32.25" customHeight="1" x14ac:dyDescent="0.25">
      <c r="A277" s="18" t="s">
        <v>164</v>
      </c>
      <c r="B277" s="132" t="s">
        <v>165</v>
      </c>
      <c r="C277" s="132"/>
      <c r="D277" s="132"/>
      <c r="E277" s="132"/>
      <c r="F277" s="132"/>
      <c r="G277" s="33">
        <f>G282+G293</f>
        <v>416000</v>
      </c>
    </row>
    <row r="279" spans="1:8" ht="87" customHeight="1" x14ac:dyDescent="0.25">
      <c r="B279" s="2" t="s">
        <v>167</v>
      </c>
      <c r="C279" s="2" t="s">
        <v>168</v>
      </c>
      <c r="D279" s="3" t="s">
        <v>5</v>
      </c>
    </row>
    <row r="280" spans="1:8" x14ac:dyDescent="0.25">
      <c r="B280" s="4">
        <f>G282</f>
        <v>212000</v>
      </c>
      <c r="C280" s="4">
        <f>G293</f>
        <v>204000</v>
      </c>
      <c r="D280" s="34">
        <f>SUM(B280:C280)</f>
        <v>416000</v>
      </c>
    </row>
    <row r="281" spans="1:8" x14ac:dyDescent="0.25">
      <c r="B281" s="54"/>
      <c r="C281" s="54"/>
      <c r="D281" s="55"/>
    </row>
    <row r="282" spans="1:8" x14ac:dyDescent="0.25">
      <c r="A282" s="18" t="s">
        <v>166</v>
      </c>
      <c r="B282" s="18" t="s">
        <v>169</v>
      </c>
      <c r="G282" s="33">
        <f>E291</f>
        <v>212000</v>
      </c>
    </row>
    <row r="284" spans="1:8" ht="45" x14ac:dyDescent="0.25">
      <c r="B284" s="3"/>
      <c r="C284" s="2" t="s">
        <v>170</v>
      </c>
      <c r="D284" s="2" t="s">
        <v>171</v>
      </c>
      <c r="E284" s="3" t="s">
        <v>5</v>
      </c>
    </row>
    <row r="285" spans="1:8" ht="30" x14ac:dyDescent="0.25">
      <c r="B285" s="2" t="s">
        <v>470</v>
      </c>
      <c r="C285" s="3">
        <v>1</v>
      </c>
      <c r="D285" s="4">
        <v>10000</v>
      </c>
      <c r="E285" s="50">
        <f t="shared" ref="E285:E290" si="11">C285*D285*2</f>
        <v>20000</v>
      </c>
      <c r="F285" s="68"/>
    </row>
    <row r="286" spans="1:8" ht="30" x14ac:dyDescent="0.25">
      <c r="B286" s="2" t="s">
        <v>470</v>
      </c>
      <c r="C286" s="3">
        <v>1</v>
      </c>
      <c r="D286" s="4">
        <v>10000</v>
      </c>
      <c r="E286" s="50">
        <f t="shared" si="11"/>
        <v>20000</v>
      </c>
      <c r="F286" s="68"/>
    </row>
    <row r="287" spans="1:8" ht="30" x14ac:dyDescent="0.25">
      <c r="B287" s="2" t="s">
        <v>470</v>
      </c>
      <c r="C287" s="3">
        <v>1</v>
      </c>
      <c r="D287" s="4">
        <v>10000</v>
      </c>
      <c r="E287" s="50">
        <f t="shared" si="11"/>
        <v>20000</v>
      </c>
      <c r="F287" s="68"/>
    </row>
    <row r="288" spans="1:8" ht="30" x14ac:dyDescent="0.25">
      <c r="B288" s="2" t="s">
        <v>470</v>
      </c>
      <c r="C288" s="3">
        <v>1</v>
      </c>
      <c r="D288" s="4">
        <v>10000</v>
      </c>
      <c r="E288" s="50">
        <f t="shared" si="11"/>
        <v>20000</v>
      </c>
      <c r="F288" s="68"/>
    </row>
    <row r="289" spans="1:10" ht="30" x14ac:dyDescent="0.25">
      <c r="B289" s="2" t="s">
        <v>471</v>
      </c>
      <c r="C289" s="3">
        <v>2</v>
      </c>
      <c r="D289" s="4">
        <v>18000</v>
      </c>
      <c r="E289" s="50">
        <f t="shared" si="11"/>
        <v>72000</v>
      </c>
      <c r="F289" s="68"/>
    </row>
    <row r="290" spans="1:10" ht="30" x14ac:dyDescent="0.25">
      <c r="B290" s="2" t="s">
        <v>471</v>
      </c>
      <c r="C290" s="3">
        <v>1</v>
      </c>
      <c r="D290" s="4">
        <v>30000</v>
      </c>
      <c r="E290" s="50">
        <f t="shared" si="11"/>
        <v>60000</v>
      </c>
      <c r="F290" s="68"/>
    </row>
    <row r="291" spans="1:10" x14ac:dyDescent="0.25">
      <c r="B291" s="3" t="s">
        <v>6</v>
      </c>
      <c r="C291" s="3">
        <f>SUM(C285:C290)</f>
        <v>7</v>
      </c>
      <c r="D291" s="3"/>
      <c r="E291" s="34">
        <f>SUM(E285:E290)</f>
        <v>212000</v>
      </c>
    </row>
    <row r="292" spans="1:10" x14ac:dyDescent="0.25">
      <c r="B292" s="59"/>
      <c r="C292" s="59"/>
      <c r="D292" s="59"/>
      <c r="E292" s="55"/>
    </row>
    <row r="293" spans="1:10" x14ac:dyDescent="0.25">
      <c r="A293" s="18" t="s">
        <v>172</v>
      </c>
      <c r="B293" s="18" t="s">
        <v>173</v>
      </c>
      <c r="G293" s="33">
        <f>F301</f>
        <v>204000</v>
      </c>
    </row>
    <row r="295" spans="1:10" ht="45" x14ac:dyDescent="0.25">
      <c r="B295" s="3"/>
      <c r="C295" s="2" t="s">
        <v>170</v>
      </c>
      <c r="D295" s="2" t="s">
        <v>174</v>
      </c>
      <c r="E295" s="2" t="s">
        <v>186</v>
      </c>
      <c r="F295" s="3" t="s">
        <v>6</v>
      </c>
    </row>
    <row r="296" spans="1:10" ht="30" x14ac:dyDescent="0.25">
      <c r="B296" s="2" t="s">
        <v>173</v>
      </c>
      <c r="C296" s="3">
        <v>2</v>
      </c>
      <c r="D296" s="4">
        <v>15000</v>
      </c>
      <c r="E296" s="4">
        <v>3</v>
      </c>
      <c r="F296" s="4">
        <f>C296*D296*E296</f>
        <v>90000</v>
      </c>
      <c r="G296" s="69"/>
    </row>
    <row r="297" spans="1:10" ht="30" x14ac:dyDescent="0.25">
      <c r="B297" s="2" t="s">
        <v>173</v>
      </c>
      <c r="C297" s="3">
        <v>2</v>
      </c>
      <c r="D297" s="4">
        <v>10000</v>
      </c>
      <c r="E297" s="4">
        <v>3</v>
      </c>
      <c r="F297" s="4">
        <f>C297*D297*E297</f>
        <v>60000</v>
      </c>
      <c r="G297" s="69"/>
    </row>
    <row r="298" spans="1:10" ht="30" x14ac:dyDescent="0.25">
      <c r="B298" s="2" t="s">
        <v>173</v>
      </c>
      <c r="C298" s="3">
        <v>1</v>
      </c>
      <c r="D298" s="4">
        <v>14600</v>
      </c>
      <c r="E298" s="4">
        <v>1</v>
      </c>
      <c r="F298" s="4">
        <f>C298*D298*E298</f>
        <v>14600</v>
      </c>
      <c r="G298" s="69"/>
    </row>
    <row r="299" spans="1:10" ht="30" x14ac:dyDescent="0.25">
      <c r="B299" s="2" t="s">
        <v>173</v>
      </c>
      <c r="C299" s="3">
        <v>1</v>
      </c>
      <c r="D299" s="4">
        <v>4500</v>
      </c>
      <c r="E299" s="4">
        <v>2</v>
      </c>
      <c r="F299" s="4">
        <v>9000</v>
      </c>
      <c r="G299" s="105"/>
    </row>
    <row r="300" spans="1:10" ht="30" x14ac:dyDescent="0.25">
      <c r="B300" s="2" t="s">
        <v>173</v>
      </c>
      <c r="C300" s="3">
        <v>1</v>
      </c>
      <c r="D300" s="4">
        <v>7600</v>
      </c>
      <c r="E300" s="4">
        <v>4</v>
      </c>
      <c r="F300" s="4">
        <f>D300*E300</f>
        <v>30400</v>
      </c>
      <c r="G300" s="105"/>
    </row>
    <row r="301" spans="1:10" x14ac:dyDescent="0.25">
      <c r="B301" s="2" t="s">
        <v>6</v>
      </c>
      <c r="C301" s="3">
        <f>SUM(C296:C300)</f>
        <v>7</v>
      </c>
      <c r="D301" s="4"/>
      <c r="E301" s="4">
        <f>SUM(E296:E300)</f>
        <v>13</v>
      </c>
      <c r="F301" s="4">
        <f>SUM(F296:F300)</f>
        <v>204000</v>
      </c>
      <c r="G301" s="69"/>
      <c r="J301" s="18">
        <v>204000</v>
      </c>
    </row>
    <row r="303" spans="1:10" ht="15.75" x14ac:dyDescent="0.25">
      <c r="A303" s="41" t="s">
        <v>176</v>
      </c>
      <c r="B303" s="141" t="s">
        <v>175</v>
      </c>
      <c r="C303" s="141"/>
      <c r="D303" s="141"/>
      <c r="E303" s="141"/>
      <c r="F303" s="141"/>
      <c r="G303" s="40">
        <f>G305+G306+G312+G318+G320+G329</f>
        <v>340623.65</v>
      </c>
      <c r="H303" s="41"/>
    </row>
    <row r="304" spans="1:10" ht="10.5" customHeight="1" x14ac:dyDescent="0.25">
      <c r="A304" s="41"/>
      <c r="B304" s="70"/>
      <c r="C304" s="70"/>
      <c r="D304" s="70"/>
      <c r="E304" s="70"/>
      <c r="F304" s="70"/>
      <c r="G304" s="40"/>
      <c r="H304" s="41"/>
    </row>
    <row r="305" spans="1:8" x14ac:dyDescent="0.25">
      <c r="A305" s="18" t="s">
        <v>177</v>
      </c>
      <c r="B305" s="132" t="s">
        <v>178</v>
      </c>
      <c r="C305" s="132"/>
      <c r="D305" s="132"/>
      <c r="E305" s="132"/>
      <c r="F305" s="132"/>
      <c r="G305" s="33">
        <f>G307+G330</f>
        <v>0</v>
      </c>
    </row>
    <row r="306" spans="1:8" x14ac:dyDescent="0.25">
      <c r="A306" s="18" t="s">
        <v>179</v>
      </c>
      <c r="B306" s="132" t="s">
        <v>180</v>
      </c>
      <c r="C306" s="132"/>
      <c r="D306" s="132"/>
      <c r="E306" s="132"/>
      <c r="F306" s="132"/>
      <c r="G306" s="33">
        <f>E310</f>
        <v>182500</v>
      </c>
    </row>
    <row r="308" spans="1:8" ht="30" x14ac:dyDescent="0.25">
      <c r="B308" s="3"/>
      <c r="C308" s="2" t="s">
        <v>181</v>
      </c>
      <c r="D308" s="2" t="s">
        <v>182</v>
      </c>
      <c r="E308" s="3" t="s">
        <v>5</v>
      </c>
    </row>
    <row r="309" spans="1:8" x14ac:dyDescent="0.25">
      <c r="B309" s="2" t="s">
        <v>180</v>
      </c>
      <c r="C309" s="3">
        <v>7.3</v>
      </c>
      <c r="D309" s="4">
        <v>25000</v>
      </c>
      <c r="E309" s="50">
        <f>C309*D309</f>
        <v>182500</v>
      </c>
      <c r="F309" s="134"/>
      <c r="G309" s="135"/>
      <c r="H309" s="135"/>
    </row>
    <row r="310" spans="1:8" x14ac:dyDescent="0.25">
      <c r="B310" s="3" t="s">
        <v>6</v>
      </c>
      <c r="C310" s="3"/>
      <c r="D310" s="3"/>
      <c r="E310" s="34">
        <f>SUM(E309:E309)</f>
        <v>182500</v>
      </c>
    </row>
    <row r="312" spans="1:8" x14ac:dyDescent="0.25">
      <c r="A312" s="18" t="s">
        <v>183</v>
      </c>
      <c r="B312" s="18" t="s">
        <v>184</v>
      </c>
      <c r="G312" s="33">
        <f>E316</f>
        <v>112500</v>
      </c>
    </row>
    <row r="314" spans="1:8" ht="30" x14ac:dyDescent="0.25">
      <c r="B314" s="3"/>
      <c r="C314" s="2" t="s">
        <v>185</v>
      </c>
      <c r="D314" s="2" t="s">
        <v>607</v>
      </c>
      <c r="E314" s="3" t="s">
        <v>5</v>
      </c>
    </row>
    <row r="315" spans="1:8" x14ac:dyDescent="0.25">
      <c r="B315" s="2" t="s">
        <v>184</v>
      </c>
      <c r="C315" s="3">
        <v>2250</v>
      </c>
      <c r="D315" s="4">
        <v>50</v>
      </c>
      <c r="E315" s="81">
        <f>C315*D315</f>
        <v>112500</v>
      </c>
      <c r="F315" s="134"/>
      <c r="G315" s="135"/>
      <c r="H315" s="135"/>
    </row>
    <row r="316" spans="1:8" x14ac:dyDescent="0.25">
      <c r="B316" s="3" t="s">
        <v>6</v>
      </c>
      <c r="C316" s="3"/>
      <c r="D316" s="3"/>
      <c r="E316" s="34">
        <f>SUM(E315:E315)</f>
        <v>112500</v>
      </c>
      <c r="F316" s="134"/>
      <c r="G316" s="135"/>
      <c r="H316" s="135"/>
    </row>
    <row r="318" spans="1:8" x14ac:dyDescent="0.25">
      <c r="A318" s="18" t="s">
        <v>187</v>
      </c>
      <c r="B318" s="18" t="s">
        <v>188</v>
      </c>
      <c r="G318" s="33">
        <v>0</v>
      </c>
    </row>
    <row r="320" spans="1:8" x14ac:dyDescent="0.25">
      <c r="A320" s="18" t="s">
        <v>189</v>
      </c>
      <c r="B320" s="18" t="s">
        <v>190</v>
      </c>
      <c r="G320" s="33">
        <f>E327</f>
        <v>20203.650000000001</v>
      </c>
    </row>
    <row r="322" spans="1:8" x14ac:dyDescent="0.25">
      <c r="B322" s="3"/>
      <c r="C322" s="2" t="s">
        <v>191</v>
      </c>
      <c r="D322" s="2" t="s">
        <v>192</v>
      </c>
      <c r="E322" s="3" t="s">
        <v>5</v>
      </c>
    </row>
    <row r="323" spans="1:8" x14ac:dyDescent="0.25">
      <c r="B323" s="2" t="s">
        <v>550</v>
      </c>
      <c r="C323" s="98">
        <v>46.19</v>
      </c>
      <c r="D323" s="4">
        <v>95</v>
      </c>
      <c r="E323" s="50">
        <f>C323*D323</f>
        <v>4388.05</v>
      </c>
      <c r="F323" s="134"/>
      <c r="G323" s="135"/>
      <c r="H323" s="135"/>
    </row>
    <row r="324" spans="1:8" x14ac:dyDescent="0.25">
      <c r="B324" s="2" t="s">
        <v>551</v>
      </c>
      <c r="C324" s="98">
        <v>51.73</v>
      </c>
      <c r="D324" s="4">
        <v>95</v>
      </c>
      <c r="E324" s="50">
        <f>C324*D324</f>
        <v>4914.3499999999995</v>
      </c>
      <c r="F324" s="134"/>
      <c r="G324" s="135"/>
      <c r="H324" s="135"/>
    </row>
    <row r="325" spans="1:8" x14ac:dyDescent="0.25">
      <c r="B325" s="2" t="s">
        <v>552</v>
      </c>
      <c r="C325" s="98">
        <v>54.13</v>
      </c>
      <c r="D325" s="4">
        <v>95</v>
      </c>
      <c r="E325" s="50">
        <f>C325*D325</f>
        <v>5142.3500000000004</v>
      </c>
      <c r="F325" s="134"/>
      <c r="G325" s="135"/>
      <c r="H325" s="135"/>
    </row>
    <row r="326" spans="1:8" x14ac:dyDescent="0.25">
      <c r="B326" s="2" t="s">
        <v>553</v>
      </c>
      <c r="C326" s="98">
        <v>60.62</v>
      </c>
      <c r="D326" s="4">
        <v>95</v>
      </c>
      <c r="E326" s="50">
        <f>C326*D326</f>
        <v>5758.9</v>
      </c>
      <c r="F326" s="134"/>
      <c r="G326" s="135"/>
      <c r="H326" s="135"/>
    </row>
    <row r="327" spans="1:8" x14ac:dyDescent="0.25">
      <c r="B327" s="3" t="s">
        <v>6</v>
      </c>
      <c r="C327" s="3"/>
      <c r="D327" s="3"/>
      <c r="E327" s="34">
        <f>SUM(E323:E326)</f>
        <v>20203.650000000001</v>
      </c>
      <c r="F327" s="134"/>
      <c r="G327" s="135"/>
      <c r="H327" s="135"/>
    </row>
    <row r="329" spans="1:8" x14ac:dyDescent="0.25">
      <c r="A329" s="18" t="s">
        <v>194</v>
      </c>
      <c r="B329" s="18" t="s">
        <v>193</v>
      </c>
      <c r="G329" s="33">
        <f>F332</f>
        <v>25420</v>
      </c>
    </row>
    <row r="331" spans="1:8" ht="60" x14ac:dyDescent="0.25">
      <c r="B331" s="3"/>
      <c r="C331" s="2" t="s">
        <v>456</v>
      </c>
      <c r="D331" s="2" t="s">
        <v>457</v>
      </c>
      <c r="E331" s="2" t="s">
        <v>458</v>
      </c>
      <c r="F331" s="3" t="s">
        <v>6</v>
      </c>
    </row>
    <row r="332" spans="1:8" ht="45" x14ac:dyDescent="0.25">
      <c r="B332" s="2" t="s">
        <v>455</v>
      </c>
      <c r="C332" s="3">
        <v>2</v>
      </c>
      <c r="D332" s="4">
        <v>10000</v>
      </c>
      <c r="E332" s="4">
        <v>27.1</v>
      </c>
      <c r="F332" s="4">
        <f>C332*(D332+D332*0.271)</f>
        <v>25420</v>
      </c>
      <c r="G332" s="69"/>
    </row>
    <row r="333" spans="1:8" x14ac:dyDescent="0.25">
      <c r="A333" s="32"/>
      <c r="G333" s="33"/>
    </row>
    <row r="334" spans="1:8" ht="21.2" customHeight="1" x14ac:dyDescent="0.25">
      <c r="A334" s="41" t="s">
        <v>196</v>
      </c>
      <c r="B334" s="141" t="s">
        <v>195</v>
      </c>
      <c r="C334" s="141"/>
      <c r="D334" s="141"/>
      <c r="E334" s="141"/>
      <c r="F334" s="141"/>
      <c r="G334" s="40">
        <f>G336+G337+G338</f>
        <v>0</v>
      </c>
      <c r="H334" s="41"/>
    </row>
    <row r="336" spans="1:8" x14ac:dyDescent="0.25">
      <c r="A336" s="32" t="s">
        <v>197</v>
      </c>
      <c r="B336" s="18" t="s">
        <v>198</v>
      </c>
      <c r="G336" s="33">
        <v>0</v>
      </c>
    </row>
    <row r="337" spans="1:8" x14ac:dyDescent="0.25">
      <c r="A337" s="32" t="s">
        <v>200</v>
      </c>
      <c r="B337" s="18" t="s">
        <v>199</v>
      </c>
      <c r="G337" s="33">
        <v>0</v>
      </c>
    </row>
    <row r="338" spans="1:8" x14ac:dyDescent="0.25">
      <c r="A338" s="32" t="s">
        <v>201</v>
      </c>
      <c r="B338" s="18" t="s">
        <v>202</v>
      </c>
      <c r="G338" s="33">
        <v>0</v>
      </c>
    </row>
    <row r="339" spans="1:8" x14ac:dyDescent="0.25">
      <c r="A339" s="32"/>
      <c r="G339" s="33"/>
    </row>
    <row r="340" spans="1:8" ht="28.5" customHeight="1" x14ac:dyDescent="0.25">
      <c r="A340" s="41" t="s">
        <v>203</v>
      </c>
      <c r="B340" s="141" t="s">
        <v>204</v>
      </c>
      <c r="C340" s="141"/>
      <c r="D340" s="141"/>
      <c r="E340" s="141"/>
      <c r="F340" s="141"/>
      <c r="G340" s="40">
        <f>G342+G373+G380+G386</f>
        <v>463688</v>
      </c>
      <c r="H340" s="41"/>
    </row>
    <row r="341" spans="1:8" ht="12.75" customHeight="1" x14ac:dyDescent="0.25">
      <c r="A341" s="41"/>
      <c r="B341" s="70"/>
      <c r="C341" s="70"/>
      <c r="D341" s="70"/>
      <c r="E341" s="70"/>
      <c r="F341" s="70"/>
      <c r="G341" s="40"/>
      <c r="H341" s="41"/>
    </row>
    <row r="342" spans="1:8" x14ac:dyDescent="0.25">
      <c r="A342" s="32" t="s">
        <v>206</v>
      </c>
      <c r="B342" s="18" t="s">
        <v>207</v>
      </c>
      <c r="G342" s="33">
        <f>G343+G349+G355+G357+G359+G361+G367+G368+G369+G370+G371</f>
        <v>160600</v>
      </c>
    </row>
    <row r="343" spans="1:8" x14ac:dyDescent="0.25">
      <c r="A343" s="32" t="s">
        <v>208</v>
      </c>
      <c r="B343" s="18" t="s">
        <v>209</v>
      </c>
      <c r="G343" s="33">
        <f>F348</f>
        <v>93600</v>
      </c>
    </row>
    <row r="344" spans="1:8" x14ac:dyDescent="0.25">
      <c r="A344" s="32"/>
      <c r="G344" s="33"/>
    </row>
    <row r="345" spans="1:8" ht="60" x14ac:dyDescent="0.25">
      <c r="B345" s="3"/>
      <c r="C345" s="2" t="s">
        <v>210</v>
      </c>
      <c r="D345" s="2" t="s">
        <v>211</v>
      </c>
      <c r="E345" s="2" t="s">
        <v>212</v>
      </c>
      <c r="F345" s="3" t="s">
        <v>6</v>
      </c>
    </row>
    <row r="346" spans="1:8" x14ac:dyDescent="0.25">
      <c r="B346" s="2" t="s">
        <v>472</v>
      </c>
      <c r="C346" s="3">
        <v>333</v>
      </c>
      <c r="D346" s="4">
        <v>7600</v>
      </c>
      <c r="E346" s="4">
        <v>6</v>
      </c>
      <c r="F346" s="4">
        <f>D346*E346</f>
        <v>45600</v>
      </c>
      <c r="G346" s="69"/>
    </row>
    <row r="347" spans="1:8" x14ac:dyDescent="0.25">
      <c r="B347" s="2" t="s">
        <v>473</v>
      </c>
      <c r="C347" s="3">
        <v>333</v>
      </c>
      <c r="D347" s="4">
        <v>8000</v>
      </c>
      <c r="E347" s="4">
        <v>6</v>
      </c>
      <c r="F347" s="4">
        <f>D347*E347</f>
        <v>48000</v>
      </c>
      <c r="G347" s="69"/>
    </row>
    <row r="348" spans="1:8" x14ac:dyDescent="0.25">
      <c r="B348" s="2" t="s">
        <v>6</v>
      </c>
      <c r="C348" s="3"/>
      <c r="D348" s="4"/>
      <c r="E348" s="4"/>
      <c r="F348" s="4">
        <f>SUM(F346:F347)</f>
        <v>93600</v>
      </c>
      <c r="G348" s="69"/>
    </row>
    <row r="349" spans="1:8" ht="33.75" customHeight="1" x14ac:dyDescent="0.25">
      <c r="A349" s="32" t="s">
        <v>213</v>
      </c>
      <c r="B349" s="133" t="s">
        <v>214</v>
      </c>
      <c r="C349" s="133"/>
      <c r="D349" s="133"/>
      <c r="E349" s="133"/>
      <c r="F349" s="133"/>
      <c r="G349" s="33">
        <f>E353</f>
        <v>25000</v>
      </c>
    </row>
    <row r="350" spans="1:8" x14ac:dyDescent="0.25">
      <c r="A350" s="32"/>
      <c r="G350" s="33"/>
    </row>
    <row r="351" spans="1:8" ht="30" x14ac:dyDescent="0.25">
      <c r="B351" s="3"/>
      <c r="C351" s="2" t="s">
        <v>215</v>
      </c>
      <c r="D351" s="2" t="s">
        <v>216</v>
      </c>
      <c r="E351" s="3" t="s">
        <v>5</v>
      </c>
    </row>
    <row r="352" spans="1:8" x14ac:dyDescent="0.25">
      <c r="B352" s="2" t="s">
        <v>218</v>
      </c>
      <c r="C352" s="3">
        <v>1</v>
      </c>
      <c r="D352" s="4">
        <v>25000</v>
      </c>
      <c r="E352" s="50">
        <f>C352*D352</f>
        <v>25000</v>
      </c>
      <c r="F352" s="134"/>
      <c r="G352" s="135"/>
      <c r="H352" s="135"/>
    </row>
    <row r="353" spans="1:8" x14ac:dyDescent="0.25">
      <c r="B353" s="3" t="s">
        <v>6</v>
      </c>
      <c r="C353" s="3"/>
      <c r="D353" s="3"/>
      <c r="E353" s="34">
        <f>SUM(E352:E352)</f>
        <v>25000</v>
      </c>
      <c r="F353" s="134"/>
      <c r="G353" s="135"/>
      <c r="H353" s="135"/>
    </row>
    <row r="354" spans="1:8" x14ac:dyDescent="0.25">
      <c r="A354" s="32"/>
      <c r="G354" s="33"/>
    </row>
    <row r="355" spans="1:8" x14ac:dyDescent="0.25">
      <c r="A355" s="32" t="s">
        <v>221</v>
      </c>
      <c r="B355" s="18" t="s">
        <v>219</v>
      </c>
      <c r="G355" s="33">
        <v>0</v>
      </c>
    </row>
    <row r="356" spans="1:8" x14ac:dyDescent="0.25">
      <c r="A356" s="32"/>
      <c r="B356" s="20" t="s">
        <v>220</v>
      </c>
      <c r="G356" s="33"/>
    </row>
    <row r="357" spans="1:8" x14ac:dyDescent="0.25">
      <c r="A357" s="32" t="s">
        <v>223</v>
      </c>
      <c r="B357" s="18" t="s">
        <v>222</v>
      </c>
      <c r="G357" s="33">
        <v>0</v>
      </c>
    </row>
    <row r="358" spans="1:8" x14ac:dyDescent="0.25">
      <c r="A358" s="32"/>
      <c r="B358" s="20" t="s">
        <v>220</v>
      </c>
      <c r="G358" s="33"/>
    </row>
    <row r="359" spans="1:8" x14ac:dyDescent="0.25">
      <c r="A359" s="32" t="s">
        <v>224</v>
      </c>
      <c r="B359" s="18" t="s">
        <v>225</v>
      </c>
      <c r="G359" s="33">
        <v>0</v>
      </c>
    </row>
    <row r="360" spans="1:8" x14ac:dyDescent="0.25">
      <c r="A360" s="32"/>
      <c r="B360" s="20" t="s">
        <v>220</v>
      </c>
      <c r="G360" s="33"/>
    </row>
    <row r="361" spans="1:8" x14ac:dyDescent="0.25">
      <c r="A361" s="32" t="s">
        <v>229</v>
      </c>
      <c r="B361" s="18" t="s">
        <v>226</v>
      </c>
      <c r="G361" s="33">
        <f>E365</f>
        <v>42000</v>
      </c>
    </row>
    <row r="362" spans="1:8" x14ac:dyDescent="0.25">
      <c r="A362" s="32"/>
      <c r="G362" s="33"/>
    </row>
    <row r="363" spans="1:8" ht="45" x14ac:dyDescent="0.25">
      <c r="B363" s="3"/>
      <c r="C363" s="2" t="s">
        <v>227</v>
      </c>
      <c r="D363" s="2" t="s">
        <v>228</v>
      </c>
      <c r="E363" s="3" t="s">
        <v>5</v>
      </c>
    </row>
    <row r="364" spans="1:8" x14ac:dyDescent="0.25">
      <c r="B364" s="2" t="s">
        <v>226</v>
      </c>
      <c r="C364" s="3">
        <v>30</v>
      </c>
      <c r="D364" s="4">
        <v>1400</v>
      </c>
      <c r="E364" s="50">
        <f>C364*D364</f>
        <v>42000</v>
      </c>
      <c r="F364" s="68"/>
    </row>
    <row r="365" spans="1:8" x14ac:dyDescent="0.25">
      <c r="B365" s="3" t="s">
        <v>6</v>
      </c>
      <c r="C365" s="3"/>
      <c r="D365" s="3"/>
      <c r="E365" s="34">
        <f>SUM(E364:E364)</f>
        <v>42000</v>
      </c>
    </row>
    <row r="366" spans="1:8" x14ac:dyDescent="0.25">
      <c r="A366" s="32"/>
      <c r="G366" s="33"/>
    </row>
    <row r="367" spans="1:8" x14ac:dyDescent="0.25">
      <c r="A367" s="32" t="s">
        <v>230</v>
      </c>
      <c r="B367" s="18" t="s">
        <v>231</v>
      </c>
      <c r="G367" s="33">
        <v>0</v>
      </c>
    </row>
    <row r="368" spans="1:8" ht="30.2" customHeight="1" x14ac:dyDescent="0.25">
      <c r="A368" s="32" t="s">
        <v>232</v>
      </c>
      <c r="B368" s="132" t="s">
        <v>233</v>
      </c>
      <c r="C368" s="132"/>
      <c r="D368" s="132"/>
      <c r="E368" s="132"/>
      <c r="F368" s="132"/>
      <c r="G368" s="33">
        <v>0</v>
      </c>
    </row>
    <row r="369" spans="1:8" ht="30.2" customHeight="1" x14ac:dyDescent="0.25">
      <c r="A369" s="32" t="s">
        <v>234</v>
      </c>
      <c r="B369" s="132" t="s">
        <v>235</v>
      </c>
      <c r="C369" s="132"/>
      <c r="D369" s="132"/>
      <c r="E369" s="132"/>
      <c r="F369" s="132"/>
      <c r="G369" s="33">
        <v>0</v>
      </c>
    </row>
    <row r="370" spans="1:8" ht="30.2" customHeight="1" x14ac:dyDescent="0.25">
      <c r="A370" s="32" t="s">
        <v>236</v>
      </c>
      <c r="B370" s="132" t="s">
        <v>237</v>
      </c>
      <c r="C370" s="132"/>
      <c r="D370" s="132"/>
      <c r="E370" s="132"/>
      <c r="F370" s="132"/>
      <c r="G370" s="33">
        <v>0</v>
      </c>
    </row>
    <row r="371" spans="1:8" x14ac:dyDescent="0.25">
      <c r="A371" s="32" t="s">
        <v>238</v>
      </c>
      <c r="B371" s="132" t="s">
        <v>239</v>
      </c>
      <c r="C371" s="132"/>
      <c r="D371" s="132"/>
      <c r="E371" s="132"/>
      <c r="F371" s="132"/>
      <c r="G371" s="33">
        <v>0</v>
      </c>
    </row>
    <row r="372" spans="1:8" x14ac:dyDescent="0.25">
      <c r="A372" s="32"/>
      <c r="B372" s="67"/>
      <c r="C372" s="67"/>
      <c r="D372" s="67"/>
      <c r="E372" s="67"/>
      <c r="F372" s="67"/>
      <c r="G372" s="33"/>
    </row>
    <row r="373" spans="1:8" x14ac:dyDescent="0.25">
      <c r="A373" s="32" t="s">
        <v>240</v>
      </c>
      <c r="B373" s="18" t="s">
        <v>241</v>
      </c>
      <c r="G373" s="33">
        <f>E378</f>
        <v>140448</v>
      </c>
    </row>
    <row r="374" spans="1:8" x14ac:dyDescent="0.25">
      <c r="A374" s="32"/>
      <c r="G374" s="33"/>
    </row>
    <row r="375" spans="1:8" ht="30" x14ac:dyDescent="0.25">
      <c r="B375" s="3"/>
      <c r="C375" s="2" t="s">
        <v>242</v>
      </c>
      <c r="D375" s="2" t="s">
        <v>245</v>
      </c>
      <c r="E375" s="3" t="s">
        <v>5</v>
      </c>
    </row>
    <row r="376" spans="1:8" x14ac:dyDescent="0.25">
      <c r="B376" s="2" t="s">
        <v>243</v>
      </c>
      <c r="C376" s="4">
        <v>63000</v>
      </c>
      <c r="D376" s="4">
        <v>1.056</v>
      </c>
      <c r="E376" s="50">
        <f>C376*D376</f>
        <v>66528</v>
      </c>
      <c r="F376" s="60"/>
      <c r="G376" s="61"/>
      <c r="H376" s="61"/>
    </row>
    <row r="377" spans="1:8" x14ac:dyDescent="0.25">
      <c r="B377" s="2" t="s">
        <v>244</v>
      </c>
      <c r="C377" s="4">
        <v>70000</v>
      </c>
      <c r="D377" s="4">
        <v>1.056</v>
      </c>
      <c r="E377" s="50">
        <f>C377*D377</f>
        <v>73920</v>
      </c>
      <c r="F377" s="60"/>
      <c r="G377" s="61"/>
      <c r="H377" s="61"/>
    </row>
    <row r="378" spans="1:8" x14ac:dyDescent="0.25">
      <c r="B378" s="3" t="s">
        <v>6</v>
      </c>
      <c r="C378" s="3"/>
      <c r="D378" s="3"/>
      <c r="E378" s="34">
        <f>SUM(E376:E377)</f>
        <v>140448</v>
      </c>
      <c r="F378" s="60"/>
      <c r="G378" s="61"/>
      <c r="H378" s="61"/>
    </row>
    <row r="379" spans="1:8" x14ac:dyDescent="0.25">
      <c r="A379" s="32"/>
      <c r="G379" s="33"/>
    </row>
    <row r="380" spans="1:8" x14ac:dyDescent="0.25">
      <c r="A380" s="32" t="s">
        <v>246</v>
      </c>
      <c r="B380" s="18" t="s">
        <v>247</v>
      </c>
      <c r="G380" s="33">
        <f>E384</f>
        <v>2640</v>
      </c>
    </row>
    <row r="381" spans="1:8" x14ac:dyDescent="0.25">
      <c r="A381" s="32"/>
      <c r="G381" s="33"/>
    </row>
    <row r="382" spans="1:8" ht="30" x14ac:dyDescent="0.25">
      <c r="B382" s="3"/>
      <c r="C382" s="2" t="s">
        <v>242</v>
      </c>
      <c r="D382" s="2" t="s">
        <v>245</v>
      </c>
      <c r="E382" s="3" t="s">
        <v>5</v>
      </c>
    </row>
    <row r="383" spans="1:8" x14ac:dyDescent="0.25">
      <c r="B383" s="2" t="s">
        <v>248</v>
      </c>
      <c r="C383" s="4">
        <v>2500</v>
      </c>
      <c r="D383" s="4">
        <v>1.056</v>
      </c>
      <c r="E383" s="50">
        <f>C383*D383</f>
        <v>2640</v>
      </c>
      <c r="F383" s="60"/>
      <c r="G383" s="61"/>
      <c r="H383" s="61"/>
    </row>
    <row r="384" spans="1:8" x14ac:dyDescent="0.25">
      <c r="B384" s="3" t="s">
        <v>6</v>
      </c>
      <c r="C384" s="3"/>
      <c r="D384" s="3"/>
      <c r="E384" s="34">
        <f>SUM(E383:E383)</f>
        <v>2640</v>
      </c>
      <c r="F384" s="60"/>
      <c r="G384" s="61"/>
      <c r="H384" s="61"/>
    </row>
    <row r="385" spans="1:8" x14ac:dyDescent="0.25">
      <c r="A385" s="32"/>
      <c r="G385" s="33"/>
    </row>
    <row r="386" spans="1:8" x14ac:dyDescent="0.25">
      <c r="A386" s="32" t="s">
        <v>249</v>
      </c>
      <c r="B386" s="18" t="s">
        <v>250</v>
      </c>
      <c r="G386" s="33">
        <f>G387+G388+G389+G395+G401+G402+G404+G411</f>
        <v>160000</v>
      </c>
    </row>
    <row r="387" spans="1:8" x14ac:dyDescent="0.25">
      <c r="A387" s="32" t="s">
        <v>251</v>
      </c>
      <c r="B387" s="132" t="s">
        <v>252</v>
      </c>
      <c r="C387" s="132"/>
      <c r="D387" s="132"/>
      <c r="E387" s="132"/>
      <c r="F387" s="132"/>
      <c r="G387" s="33">
        <v>0</v>
      </c>
    </row>
    <row r="388" spans="1:8" x14ac:dyDescent="0.25">
      <c r="A388" s="32" t="s">
        <v>253</v>
      </c>
      <c r="B388" s="132" t="s">
        <v>254</v>
      </c>
      <c r="C388" s="132"/>
      <c r="D388" s="132"/>
      <c r="E388" s="132"/>
      <c r="F388" s="132"/>
      <c r="G388" s="33">
        <v>0</v>
      </c>
    </row>
    <row r="389" spans="1:8" x14ac:dyDescent="0.25">
      <c r="A389" s="32" t="s">
        <v>255</v>
      </c>
      <c r="B389" s="132" t="s">
        <v>256</v>
      </c>
      <c r="C389" s="132"/>
      <c r="D389" s="132"/>
      <c r="E389" s="132"/>
      <c r="F389" s="132"/>
      <c r="G389" s="33">
        <f>E393</f>
        <v>75000</v>
      </c>
    </row>
    <row r="390" spans="1:8" x14ac:dyDescent="0.25">
      <c r="A390" s="32"/>
      <c r="G390" s="33"/>
    </row>
    <row r="391" spans="1:8" ht="105" x14ac:dyDescent="0.25">
      <c r="B391" s="3"/>
      <c r="C391" s="2" t="s">
        <v>257</v>
      </c>
      <c r="D391" s="2" t="s">
        <v>258</v>
      </c>
      <c r="E391" s="3" t="s">
        <v>5</v>
      </c>
    </row>
    <row r="392" spans="1:8" ht="45" x14ac:dyDescent="0.25">
      <c r="B392" s="2" t="s">
        <v>256</v>
      </c>
      <c r="C392" s="3">
        <v>5</v>
      </c>
      <c r="D392" s="4">
        <v>15000</v>
      </c>
      <c r="E392" s="50">
        <f>C392*D392</f>
        <v>75000</v>
      </c>
      <c r="F392" s="68"/>
    </row>
    <row r="393" spans="1:8" x14ac:dyDescent="0.25">
      <c r="B393" s="3" t="s">
        <v>6</v>
      </c>
      <c r="C393" s="3"/>
      <c r="D393" s="3"/>
      <c r="E393" s="34">
        <f>SUM(E392:E392)</f>
        <v>75000</v>
      </c>
    </row>
    <row r="394" spans="1:8" x14ac:dyDescent="0.25">
      <c r="A394" s="32"/>
      <c r="G394" s="33"/>
    </row>
    <row r="395" spans="1:8" ht="33.75" customHeight="1" x14ac:dyDescent="0.25">
      <c r="A395" s="32" t="s">
        <v>260</v>
      </c>
      <c r="B395" s="133" t="s">
        <v>259</v>
      </c>
      <c r="C395" s="133"/>
      <c r="D395" s="133"/>
      <c r="E395" s="133"/>
      <c r="F395" s="133"/>
      <c r="G395" s="33">
        <f>E399</f>
        <v>30000</v>
      </c>
    </row>
    <row r="396" spans="1:8" x14ac:dyDescent="0.25">
      <c r="A396" s="32"/>
      <c r="G396" s="33"/>
    </row>
    <row r="397" spans="1:8" ht="30" x14ac:dyDescent="0.25">
      <c r="B397" s="3"/>
      <c r="C397" s="2" t="s">
        <v>215</v>
      </c>
      <c r="D397" s="2" t="s">
        <v>216</v>
      </c>
      <c r="E397" s="3" t="s">
        <v>5</v>
      </c>
    </row>
    <row r="398" spans="1:8" ht="30" x14ac:dyDescent="0.25">
      <c r="B398" s="2" t="s">
        <v>217</v>
      </c>
      <c r="C398" s="3">
        <v>1</v>
      </c>
      <c r="D398" s="4">
        <v>30000</v>
      </c>
      <c r="E398" s="50">
        <f>C398*D398</f>
        <v>30000</v>
      </c>
      <c r="F398" s="134"/>
      <c r="G398" s="135"/>
      <c r="H398" s="135"/>
    </row>
    <row r="399" spans="1:8" x14ac:dyDescent="0.25">
      <c r="B399" s="3" t="s">
        <v>6</v>
      </c>
      <c r="C399" s="3"/>
      <c r="D399" s="3"/>
      <c r="E399" s="34">
        <f>SUM(E398:E398)</f>
        <v>30000</v>
      </c>
      <c r="F399" s="134"/>
      <c r="G399" s="135"/>
      <c r="H399" s="135"/>
    </row>
    <row r="400" spans="1:8" x14ac:dyDescent="0.25">
      <c r="B400" s="59"/>
      <c r="C400" s="59"/>
      <c r="D400" s="59"/>
      <c r="E400" s="55"/>
      <c r="F400" s="69"/>
      <c r="G400" s="69"/>
      <c r="H400" s="69"/>
    </row>
    <row r="401" spans="1:9" x14ac:dyDescent="0.25">
      <c r="A401" s="32" t="s">
        <v>261</v>
      </c>
      <c r="B401" s="132" t="s">
        <v>262</v>
      </c>
      <c r="C401" s="132"/>
      <c r="D401" s="132"/>
      <c r="E401" s="132"/>
      <c r="F401" s="132"/>
      <c r="G401" s="33">
        <v>0</v>
      </c>
    </row>
    <row r="402" spans="1:9" x14ac:dyDescent="0.25">
      <c r="A402" s="32" t="s">
        <v>263</v>
      </c>
      <c r="B402" s="132" t="s">
        <v>264</v>
      </c>
      <c r="C402" s="132"/>
      <c r="D402" s="132"/>
      <c r="E402" s="132"/>
      <c r="F402" s="132"/>
      <c r="G402" s="33">
        <v>0</v>
      </c>
    </row>
    <row r="403" spans="1:9" x14ac:dyDescent="0.25">
      <c r="A403" s="32"/>
      <c r="B403" s="67"/>
      <c r="C403" s="67"/>
      <c r="D403" s="67"/>
      <c r="E403" s="67"/>
      <c r="F403" s="67"/>
      <c r="G403" s="33"/>
    </row>
    <row r="404" spans="1:9" x14ac:dyDescent="0.25">
      <c r="A404" s="32" t="s">
        <v>265</v>
      </c>
      <c r="B404" s="133" t="s">
        <v>266</v>
      </c>
      <c r="C404" s="133"/>
      <c r="D404" s="133"/>
      <c r="E404" s="133"/>
      <c r="F404" s="133"/>
      <c r="G404" s="33">
        <f>E409</f>
        <v>55000</v>
      </c>
    </row>
    <row r="405" spans="1:9" x14ac:dyDescent="0.25">
      <c r="A405" s="32"/>
      <c r="G405" s="33"/>
    </row>
    <row r="406" spans="1:9" ht="105" x14ac:dyDescent="0.25">
      <c r="B406" s="3"/>
      <c r="C406" s="2" t="s">
        <v>267</v>
      </c>
      <c r="D406" s="2" t="s">
        <v>268</v>
      </c>
      <c r="E406" s="3" t="s">
        <v>5</v>
      </c>
    </row>
    <row r="407" spans="1:9" ht="30" x14ac:dyDescent="0.25">
      <c r="B407" s="2" t="s">
        <v>266</v>
      </c>
      <c r="C407" s="3">
        <v>1</v>
      </c>
      <c r="D407" s="4">
        <v>25000</v>
      </c>
      <c r="E407" s="50">
        <f>C407*D407</f>
        <v>25000</v>
      </c>
      <c r="F407" s="134"/>
      <c r="G407" s="135"/>
      <c r="H407" s="135"/>
      <c r="I407" s="62"/>
    </row>
    <row r="408" spans="1:9" ht="45" x14ac:dyDescent="0.25">
      <c r="B408" s="2" t="s">
        <v>578</v>
      </c>
      <c r="C408" s="3">
        <v>1</v>
      </c>
      <c r="D408" s="4">
        <v>30000</v>
      </c>
      <c r="E408" s="50">
        <f>C408*D408</f>
        <v>30000</v>
      </c>
      <c r="F408" s="134"/>
      <c r="G408" s="135"/>
      <c r="H408" s="135"/>
      <c r="I408" s="62"/>
    </row>
    <row r="409" spans="1:9" x14ac:dyDescent="0.25">
      <c r="B409" s="3" t="s">
        <v>6</v>
      </c>
      <c r="C409" s="3"/>
      <c r="D409" s="3"/>
      <c r="E409" s="34">
        <f>SUM(E407:E408)</f>
        <v>55000</v>
      </c>
      <c r="F409" s="134"/>
      <c r="G409" s="135"/>
      <c r="H409" s="135"/>
    </row>
    <row r="410" spans="1:9" x14ac:dyDescent="0.25">
      <c r="B410" s="59"/>
      <c r="C410" s="59"/>
      <c r="D410" s="59"/>
      <c r="E410" s="55"/>
      <c r="F410" s="69"/>
      <c r="G410" s="69"/>
      <c r="H410" s="69"/>
    </row>
    <row r="411" spans="1:9" x14ac:dyDescent="0.25">
      <c r="A411" s="32" t="s">
        <v>269</v>
      </c>
      <c r="B411" s="132" t="s">
        <v>193</v>
      </c>
      <c r="C411" s="132"/>
      <c r="D411" s="132"/>
      <c r="E411" s="132"/>
      <c r="F411" s="132"/>
      <c r="G411" s="33">
        <v>0</v>
      </c>
    </row>
    <row r="412" spans="1:9" x14ac:dyDescent="0.25">
      <c r="A412" s="32"/>
      <c r="B412" s="67"/>
      <c r="C412" s="67"/>
      <c r="D412" s="67"/>
      <c r="E412" s="67"/>
      <c r="F412" s="67"/>
      <c r="G412" s="33"/>
    </row>
    <row r="413" spans="1:9" ht="81" customHeight="1" x14ac:dyDescent="0.25">
      <c r="A413" s="41" t="s">
        <v>270</v>
      </c>
      <c r="B413" s="141" t="s">
        <v>271</v>
      </c>
      <c r="C413" s="141"/>
      <c r="D413" s="141"/>
      <c r="E413" s="141"/>
      <c r="F413" s="141"/>
      <c r="G413" s="40">
        <f>G415+G423+G424+G425+G426+G432+G433+G439+G453</f>
        <v>190417.64</v>
      </c>
      <c r="H413" s="41"/>
    </row>
    <row r="415" spans="1:9" x14ac:dyDescent="0.25">
      <c r="A415" s="32" t="s">
        <v>272</v>
      </c>
      <c r="B415" s="132" t="s">
        <v>273</v>
      </c>
      <c r="C415" s="132"/>
      <c r="D415" s="132"/>
      <c r="E415" s="132"/>
      <c r="F415" s="132"/>
      <c r="G415" s="33">
        <f>G416+G417</f>
        <v>15312</v>
      </c>
    </row>
    <row r="416" spans="1:9" x14ac:dyDescent="0.25">
      <c r="A416" s="32" t="s">
        <v>274</v>
      </c>
      <c r="B416" s="132" t="s">
        <v>275</v>
      </c>
      <c r="C416" s="132"/>
      <c r="D416" s="132"/>
      <c r="E416" s="132"/>
      <c r="F416" s="132"/>
      <c r="G416" s="33">
        <v>0</v>
      </c>
    </row>
    <row r="417" spans="1:8" ht="30.75" customHeight="1" x14ac:dyDescent="0.25">
      <c r="A417" s="32" t="s">
        <v>276</v>
      </c>
      <c r="B417" s="132" t="s">
        <v>277</v>
      </c>
      <c r="C417" s="132"/>
      <c r="D417" s="132"/>
      <c r="E417" s="132"/>
      <c r="F417" s="132"/>
      <c r="G417" s="33">
        <f>F421</f>
        <v>15312</v>
      </c>
    </row>
    <row r="418" spans="1:8" x14ac:dyDescent="0.25">
      <c r="A418" s="32"/>
      <c r="B418" s="67"/>
      <c r="C418" s="67"/>
      <c r="D418" s="67"/>
      <c r="E418" s="67"/>
      <c r="F418" s="67"/>
      <c r="G418" s="33"/>
    </row>
    <row r="419" spans="1:8" ht="30" x14ac:dyDescent="0.25">
      <c r="B419" s="121"/>
      <c r="C419" s="121"/>
      <c r="D419" s="2" t="s">
        <v>242</v>
      </c>
      <c r="E419" s="2" t="s">
        <v>245</v>
      </c>
      <c r="F419" s="3" t="s">
        <v>5</v>
      </c>
    </row>
    <row r="420" spans="1:8" ht="48.2" customHeight="1" x14ac:dyDescent="0.25">
      <c r="B420" s="119" t="s">
        <v>277</v>
      </c>
      <c r="C420" s="119"/>
      <c r="D420" s="4">
        <v>14500</v>
      </c>
      <c r="E420" s="4">
        <v>1.056</v>
      </c>
      <c r="F420" s="50">
        <f>D420*E420</f>
        <v>15312</v>
      </c>
      <c r="G420" s="61"/>
      <c r="H420" s="61"/>
    </row>
    <row r="421" spans="1:8" x14ac:dyDescent="0.25">
      <c r="B421" s="150" t="s">
        <v>6</v>
      </c>
      <c r="C421" s="150"/>
      <c r="D421" s="3"/>
      <c r="E421" s="3"/>
      <c r="F421" s="34">
        <f>SUM(F420:F420)</f>
        <v>15312</v>
      </c>
      <c r="G421" s="61"/>
      <c r="H421" s="61"/>
    </row>
    <row r="422" spans="1:8" x14ac:dyDescent="0.25">
      <c r="A422" s="32"/>
      <c r="G422" s="33"/>
    </row>
    <row r="423" spans="1:8" ht="18.75" customHeight="1" x14ac:dyDescent="0.25">
      <c r="A423" s="32" t="s">
        <v>278</v>
      </c>
      <c r="B423" s="132" t="s">
        <v>193</v>
      </c>
      <c r="C423" s="132"/>
      <c r="D423" s="132"/>
      <c r="E423" s="132"/>
      <c r="F423" s="132"/>
      <c r="G423" s="33">
        <v>0</v>
      </c>
    </row>
    <row r="424" spans="1:8" x14ac:dyDescent="0.25">
      <c r="A424" s="32" t="s">
        <v>279</v>
      </c>
      <c r="B424" s="132" t="s">
        <v>280</v>
      </c>
      <c r="C424" s="132"/>
      <c r="D424" s="132"/>
      <c r="E424" s="132"/>
      <c r="F424" s="132"/>
      <c r="G424" s="33">
        <v>0</v>
      </c>
    </row>
    <row r="425" spans="1:8" x14ac:dyDescent="0.25">
      <c r="A425" s="32" t="s">
        <v>281</v>
      </c>
      <c r="B425" s="132" t="s">
        <v>282</v>
      </c>
      <c r="C425" s="132"/>
      <c r="D425" s="132"/>
      <c r="E425" s="132"/>
      <c r="F425" s="132"/>
      <c r="G425" s="33">
        <v>0</v>
      </c>
    </row>
    <row r="426" spans="1:8" x14ac:dyDescent="0.25">
      <c r="A426" s="32" t="s">
        <v>283</v>
      </c>
      <c r="B426" s="132" t="s">
        <v>284</v>
      </c>
      <c r="C426" s="132"/>
      <c r="D426" s="132"/>
      <c r="E426" s="132"/>
      <c r="F426" s="132"/>
      <c r="G426" s="33">
        <f>F430</f>
        <v>45500</v>
      </c>
    </row>
    <row r="427" spans="1:8" x14ac:dyDescent="0.25">
      <c r="A427" s="32"/>
      <c r="B427" s="67"/>
      <c r="C427" s="67"/>
      <c r="D427" s="67"/>
      <c r="E427" s="67"/>
      <c r="F427" s="67"/>
      <c r="G427" s="33"/>
    </row>
    <row r="428" spans="1:8" ht="45" x14ac:dyDescent="0.25">
      <c r="B428" s="121"/>
      <c r="C428" s="121"/>
      <c r="D428" s="2" t="s">
        <v>286</v>
      </c>
      <c r="E428" s="2" t="s">
        <v>287</v>
      </c>
      <c r="F428" s="3" t="s">
        <v>5</v>
      </c>
    </row>
    <row r="429" spans="1:8" x14ac:dyDescent="0.25">
      <c r="B429" s="119" t="s">
        <v>285</v>
      </c>
      <c r="C429" s="119"/>
      <c r="D429" s="3">
        <v>7</v>
      </c>
      <c r="E429" s="4">
        <v>6500</v>
      </c>
      <c r="F429" s="50">
        <f>D429*E429</f>
        <v>45500</v>
      </c>
      <c r="G429" s="61"/>
      <c r="H429" s="61"/>
    </row>
    <row r="430" spans="1:8" x14ac:dyDescent="0.25">
      <c r="B430" s="150" t="s">
        <v>6</v>
      </c>
      <c r="C430" s="150"/>
      <c r="D430" s="3"/>
      <c r="E430" s="3"/>
      <c r="F430" s="34">
        <f>SUM(F429:F429)</f>
        <v>45500</v>
      </c>
      <c r="G430" s="61"/>
      <c r="H430" s="61"/>
    </row>
    <row r="432" spans="1:8" ht="19.5" customHeight="1" x14ac:dyDescent="0.25">
      <c r="A432" s="32" t="s">
        <v>288</v>
      </c>
      <c r="B432" s="132" t="s">
        <v>289</v>
      </c>
      <c r="C432" s="132"/>
      <c r="D432" s="132"/>
      <c r="E432" s="132"/>
      <c r="F432" s="132"/>
      <c r="G432" s="33">
        <v>0</v>
      </c>
    </row>
    <row r="433" spans="1:9" ht="19.5" customHeight="1" x14ac:dyDescent="0.25">
      <c r="A433" s="32" t="s">
        <v>290</v>
      </c>
      <c r="B433" s="132" t="s">
        <v>291</v>
      </c>
      <c r="C433" s="132"/>
      <c r="D433" s="132"/>
      <c r="E433" s="132"/>
      <c r="F433" s="132"/>
      <c r="G433" s="33">
        <f>F437</f>
        <v>99600</v>
      </c>
    </row>
    <row r="434" spans="1:9" x14ac:dyDescent="0.25">
      <c r="A434" s="32"/>
      <c r="B434" s="67"/>
      <c r="C434" s="67"/>
      <c r="D434" s="67"/>
      <c r="E434" s="67"/>
      <c r="F434" s="67"/>
      <c r="G434" s="33"/>
    </row>
    <row r="435" spans="1:9" x14ac:dyDescent="0.25">
      <c r="B435" s="3"/>
      <c r="C435" s="119" t="s">
        <v>242</v>
      </c>
      <c r="D435" s="119"/>
      <c r="E435" s="2" t="s">
        <v>245</v>
      </c>
      <c r="F435" s="3" t="s">
        <v>5</v>
      </c>
    </row>
    <row r="436" spans="1:9" ht="18.75" customHeight="1" x14ac:dyDescent="0.25">
      <c r="B436" s="2" t="s">
        <v>292</v>
      </c>
      <c r="C436" s="120">
        <v>99600</v>
      </c>
      <c r="D436" s="120"/>
      <c r="E436" s="4">
        <v>1</v>
      </c>
      <c r="F436" s="50">
        <f>C436*E436</f>
        <v>99600</v>
      </c>
      <c r="G436" s="61"/>
      <c r="H436" s="61"/>
    </row>
    <row r="437" spans="1:9" x14ac:dyDescent="0.25">
      <c r="B437" s="3" t="s">
        <v>6</v>
      </c>
      <c r="C437" s="121"/>
      <c r="D437" s="121"/>
      <c r="E437" s="3"/>
      <c r="F437" s="34">
        <f>SUM(F436:F436)</f>
        <v>99600</v>
      </c>
      <c r="G437" s="61"/>
      <c r="H437" s="61"/>
    </row>
    <row r="438" spans="1:9" x14ac:dyDescent="0.25">
      <c r="A438" s="32"/>
      <c r="G438" s="33"/>
    </row>
    <row r="439" spans="1:9" x14ac:dyDescent="0.25">
      <c r="A439" s="32" t="s">
        <v>293</v>
      </c>
      <c r="B439" s="132" t="s">
        <v>81</v>
      </c>
      <c r="C439" s="132"/>
      <c r="D439" s="132"/>
      <c r="E439" s="132"/>
      <c r="F439" s="132"/>
      <c r="G439" s="33">
        <f>E451+F451</f>
        <v>30005.640000000003</v>
      </c>
    </row>
    <row r="441" spans="1:9" ht="30" x14ac:dyDescent="0.25">
      <c r="A441" s="32"/>
      <c r="B441" s="147"/>
      <c r="C441" s="148"/>
      <c r="D441" s="149"/>
      <c r="E441" s="2" t="s">
        <v>243</v>
      </c>
      <c r="F441" s="2" t="s">
        <v>244</v>
      </c>
      <c r="G441" s="67"/>
      <c r="H441" s="67"/>
    </row>
    <row r="442" spans="1:9" ht="20.25" customHeight="1" x14ac:dyDescent="0.25">
      <c r="B442" s="122" t="s">
        <v>82</v>
      </c>
      <c r="C442" s="146"/>
      <c r="D442" s="123"/>
      <c r="E442" s="63">
        <v>3087</v>
      </c>
      <c r="F442" s="63">
        <v>3087</v>
      </c>
      <c r="I442" s="18" t="s">
        <v>667</v>
      </c>
    </row>
    <row r="443" spans="1:9" ht="28.5" customHeight="1" x14ac:dyDescent="0.25">
      <c r="A443" s="32"/>
      <c r="B443" s="122" t="s">
        <v>83</v>
      </c>
      <c r="C443" s="146"/>
      <c r="D443" s="123"/>
      <c r="E443" s="57">
        <v>1.8</v>
      </c>
      <c r="F443" s="57">
        <v>1.8</v>
      </c>
      <c r="G443" s="67"/>
      <c r="H443" s="67"/>
    </row>
    <row r="444" spans="1:9" ht="25.5" customHeight="1" x14ac:dyDescent="0.25">
      <c r="B444" s="122" t="s">
        <v>84</v>
      </c>
      <c r="C444" s="146"/>
      <c r="D444" s="123"/>
      <c r="E444" s="57">
        <v>1</v>
      </c>
      <c r="F444" s="57">
        <v>1</v>
      </c>
    </row>
    <row r="445" spans="1:9" ht="27.75" customHeight="1" x14ac:dyDescent="0.25">
      <c r="B445" s="122" t="s">
        <v>85</v>
      </c>
      <c r="C445" s="146"/>
      <c r="D445" s="123"/>
      <c r="E445" s="57">
        <v>1.8</v>
      </c>
      <c r="F445" s="57">
        <v>1.8</v>
      </c>
    </row>
    <row r="446" spans="1:9" x14ac:dyDescent="0.25">
      <c r="B446" s="122" t="s">
        <v>86</v>
      </c>
      <c r="C446" s="146"/>
      <c r="D446" s="123"/>
      <c r="E446" s="57">
        <v>1.2</v>
      </c>
      <c r="F446" s="57">
        <v>1.2</v>
      </c>
    </row>
    <row r="447" spans="1:9" x14ac:dyDescent="0.25">
      <c r="B447" s="122" t="s">
        <v>87</v>
      </c>
      <c r="C447" s="146"/>
      <c r="D447" s="123"/>
      <c r="E447" s="57">
        <v>1</v>
      </c>
      <c r="F447" s="57">
        <v>1</v>
      </c>
    </row>
    <row r="448" spans="1:9" ht="26.45" customHeight="1" x14ac:dyDescent="0.25">
      <c r="B448" s="122" t="s">
        <v>88</v>
      </c>
      <c r="C448" s="146"/>
      <c r="D448" s="123"/>
      <c r="E448" s="57" t="s">
        <v>205</v>
      </c>
      <c r="F448" s="57" t="s">
        <v>205</v>
      </c>
    </row>
    <row r="449" spans="1:8" ht="28.5" customHeight="1" x14ac:dyDescent="0.25">
      <c r="B449" s="122" t="s">
        <v>89</v>
      </c>
      <c r="C449" s="146"/>
      <c r="D449" s="123"/>
      <c r="E449" s="57" t="s">
        <v>205</v>
      </c>
      <c r="F449" s="57" t="s">
        <v>205</v>
      </c>
    </row>
    <row r="450" spans="1:8" x14ac:dyDescent="0.25">
      <c r="B450" s="122" t="s">
        <v>668</v>
      </c>
      <c r="C450" s="146"/>
      <c r="D450" s="123"/>
      <c r="E450" s="57">
        <v>1.25</v>
      </c>
      <c r="F450" s="57">
        <v>1.25</v>
      </c>
    </row>
    <row r="451" spans="1:8" x14ac:dyDescent="0.25">
      <c r="B451" s="122" t="s">
        <v>5</v>
      </c>
      <c r="C451" s="146"/>
      <c r="D451" s="123"/>
      <c r="E451" s="76">
        <f>E442*E443*E444*E445*E446*E447*E450</f>
        <v>15002.820000000002</v>
      </c>
      <c r="F451" s="76">
        <f>F442*F443*F444*F445*F446*F447*F450</f>
        <v>15002.820000000002</v>
      </c>
    </row>
    <row r="452" spans="1:8" x14ac:dyDescent="0.25">
      <c r="B452" s="66"/>
      <c r="C452" s="66"/>
      <c r="D452" s="66"/>
      <c r="E452" s="54"/>
      <c r="F452" s="54"/>
    </row>
    <row r="453" spans="1:8" x14ac:dyDescent="0.25">
      <c r="A453" s="32" t="s">
        <v>294</v>
      </c>
      <c r="B453" s="132" t="s">
        <v>295</v>
      </c>
      <c r="C453" s="132"/>
      <c r="D453" s="132"/>
      <c r="E453" s="132"/>
      <c r="F453" s="132"/>
      <c r="G453" s="33">
        <v>0</v>
      </c>
    </row>
    <row r="454" spans="1:8" x14ac:dyDescent="0.25">
      <c r="B454" s="66"/>
      <c r="C454" s="66"/>
      <c r="D454" s="66"/>
      <c r="E454" s="54"/>
      <c r="F454" s="54"/>
    </row>
    <row r="455" spans="1:8" ht="30.75" customHeight="1" x14ac:dyDescent="0.25">
      <c r="A455" s="41" t="s">
        <v>296</v>
      </c>
      <c r="B455" s="141" t="s">
        <v>297</v>
      </c>
      <c r="C455" s="141"/>
      <c r="D455" s="141"/>
      <c r="E455" s="141"/>
      <c r="F455" s="141"/>
      <c r="G455" s="40">
        <f>G457</f>
        <v>633000</v>
      </c>
      <c r="H455" s="41"/>
    </row>
    <row r="456" spans="1:8" x14ac:dyDescent="0.25">
      <c r="B456" s="66"/>
      <c r="C456" s="66"/>
      <c r="D456" s="66"/>
      <c r="E456" s="54"/>
      <c r="F456" s="54"/>
    </row>
    <row r="457" spans="1:8" x14ac:dyDescent="0.25">
      <c r="A457" s="32" t="s">
        <v>298</v>
      </c>
      <c r="B457" s="132" t="s">
        <v>125</v>
      </c>
      <c r="C457" s="132"/>
      <c r="D457" s="132"/>
      <c r="E457" s="132"/>
      <c r="F457" s="132"/>
      <c r="G457" s="33">
        <f>G458+G459+G481</f>
        <v>633000</v>
      </c>
    </row>
    <row r="458" spans="1:8" x14ac:dyDescent="0.25">
      <c r="A458" s="32" t="s">
        <v>299</v>
      </c>
      <c r="B458" s="132" t="s">
        <v>300</v>
      </c>
      <c r="C458" s="132"/>
      <c r="D458" s="132"/>
      <c r="E458" s="132"/>
      <c r="F458" s="132"/>
      <c r="G458" s="33">
        <v>0</v>
      </c>
    </row>
    <row r="459" spans="1:8" ht="19.5" customHeight="1" x14ac:dyDescent="0.25">
      <c r="A459" s="32" t="s">
        <v>301</v>
      </c>
      <c r="B459" s="132" t="s">
        <v>302</v>
      </c>
      <c r="C459" s="132"/>
      <c r="D459" s="132"/>
      <c r="E459" s="132"/>
      <c r="F459" s="132"/>
      <c r="G459" s="33">
        <f>F480</f>
        <v>633000</v>
      </c>
    </row>
    <row r="460" spans="1:8" ht="30" x14ac:dyDescent="0.25">
      <c r="B460" s="3"/>
      <c r="C460" s="119" t="s">
        <v>474</v>
      </c>
      <c r="D460" s="119"/>
      <c r="E460" s="2" t="s">
        <v>475</v>
      </c>
      <c r="F460" s="3" t="s">
        <v>5</v>
      </c>
    </row>
    <row r="461" spans="1:8" x14ac:dyDescent="0.25">
      <c r="B461" s="64" t="s">
        <v>800</v>
      </c>
      <c r="C461" s="121">
        <v>4</v>
      </c>
      <c r="D461" s="121"/>
      <c r="E461" s="4">
        <v>25000</v>
      </c>
      <c r="F461" s="50">
        <f t="shared" ref="F461:F479" si="12">C461*E461</f>
        <v>100000</v>
      </c>
    </row>
    <row r="462" spans="1:8" x14ac:dyDescent="0.25">
      <c r="B462" s="64" t="s">
        <v>532</v>
      </c>
      <c r="C462" s="121">
        <v>1</v>
      </c>
      <c r="D462" s="121"/>
      <c r="E462" s="4">
        <v>25000</v>
      </c>
      <c r="F462" s="50">
        <f t="shared" si="12"/>
        <v>25000</v>
      </c>
    </row>
    <row r="463" spans="1:8" x14ac:dyDescent="0.25">
      <c r="B463" s="64" t="s">
        <v>528</v>
      </c>
      <c r="C463" s="121">
        <v>2</v>
      </c>
      <c r="D463" s="121"/>
      <c r="E463" s="4">
        <v>10000</v>
      </c>
      <c r="F463" s="50">
        <f t="shared" si="12"/>
        <v>20000</v>
      </c>
    </row>
    <row r="464" spans="1:8" x14ac:dyDescent="0.25">
      <c r="B464" s="64" t="s">
        <v>345</v>
      </c>
      <c r="C464" s="121">
        <v>1</v>
      </c>
      <c r="D464" s="121"/>
      <c r="E464" s="4">
        <v>45000</v>
      </c>
      <c r="F464" s="50">
        <f t="shared" si="12"/>
        <v>45000</v>
      </c>
    </row>
    <row r="465" spans="2:8" x14ac:dyDescent="0.25">
      <c r="B465" s="64" t="s">
        <v>337</v>
      </c>
      <c r="C465" s="121">
        <v>1</v>
      </c>
      <c r="D465" s="121"/>
      <c r="E465" s="4">
        <v>40000</v>
      </c>
      <c r="F465" s="50">
        <f t="shared" si="12"/>
        <v>40000</v>
      </c>
    </row>
    <row r="466" spans="2:8" x14ac:dyDescent="0.25">
      <c r="B466" s="64" t="s">
        <v>676</v>
      </c>
      <c r="C466" s="121">
        <v>1</v>
      </c>
      <c r="D466" s="121"/>
      <c r="E466" s="4">
        <v>10000</v>
      </c>
      <c r="F466" s="50">
        <f t="shared" si="12"/>
        <v>10000</v>
      </c>
    </row>
    <row r="467" spans="2:8" x14ac:dyDescent="0.25">
      <c r="B467" s="64" t="s">
        <v>830</v>
      </c>
      <c r="C467" s="121">
        <v>1</v>
      </c>
      <c r="D467" s="121"/>
      <c r="E467" s="4">
        <v>10000</v>
      </c>
      <c r="F467" s="50">
        <f t="shared" si="12"/>
        <v>10000</v>
      </c>
    </row>
    <row r="468" spans="2:8" x14ac:dyDescent="0.25">
      <c r="B468" s="64" t="s">
        <v>372</v>
      </c>
      <c r="C468" s="121">
        <v>1</v>
      </c>
      <c r="D468" s="121"/>
      <c r="E468" s="4">
        <v>10000</v>
      </c>
      <c r="F468" s="50">
        <f t="shared" si="12"/>
        <v>10000</v>
      </c>
      <c r="G468" s="61"/>
      <c r="H468" s="61"/>
    </row>
    <row r="469" spans="2:8" x14ac:dyDescent="0.25">
      <c r="B469" s="64" t="s">
        <v>343</v>
      </c>
      <c r="C469" s="121">
        <v>1</v>
      </c>
      <c r="D469" s="121"/>
      <c r="E469" s="4">
        <v>20000</v>
      </c>
      <c r="F469" s="50">
        <f t="shared" si="12"/>
        <v>20000</v>
      </c>
      <c r="G469" s="61"/>
      <c r="H469" s="61"/>
    </row>
    <row r="470" spans="2:8" x14ac:dyDescent="0.25">
      <c r="B470" s="64" t="s">
        <v>530</v>
      </c>
      <c r="C470" s="121">
        <v>1</v>
      </c>
      <c r="D470" s="121"/>
      <c r="E470" s="4">
        <v>40000</v>
      </c>
      <c r="F470" s="50">
        <f t="shared" si="12"/>
        <v>40000</v>
      </c>
      <c r="G470" s="61"/>
      <c r="H470" s="61"/>
    </row>
    <row r="471" spans="2:8" x14ac:dyDescent="0.25">
      <c r="B471" s="64" t="s">
        <v>677</v>
      </c>
      <c r="C471" s="121">
        <v>5</v>
      </c>
      <c r="D471" s="121"/>
      <c r="E471" s="4">
        <v>15000</v>
      </c>
      <c r="F471" s="50">
        <f t="shared" si="12"/>
        <v>75000</v>
      </c>
      <c r="G471" s="61"/>
      <c r="H471" s="61"/>
    </row>
    <row r="472" spans="2:8" x14ac:dyDescent="0.25">
      <c r="B472" s="64" t="s">
        <v>678</v>
      </c>
      <c r="C472" s="121">
        <v>1</v>
      </c>
      <c r="D472" s="121"/>
      <c r="E472" s="4">
        <v>25000</v>
      </c>
      <c r="F472" s="50">
        <f t="shared" si="12"/>
        <v>25000</v>
      </c>
      <c r="G472" s="61"/>
      <c r="H472" s="61"/>
    </row>
    <row r="473" spans="2:8" x14ac:dyDescent="0.25">
      <c r="B473" s="64" t="s">
        <v>479</v>
      </c>
      <c r="C473" s="121">
        <v>5</v>
      </c>
      <c r="D473" s="121"/>
      <c r="E473" s="4">
        <v>10000</v>
      </c>
      <c r="F473" s="50">
        <f t="shared" si="12"/>
        <v>50000</v>
      </c>
      <c r="G473" s="61"/>
      <c r="H473" s="61"/>
    </row>
    <row r="474" spans="2:8" x14ac:dyDescent="0.25">
      <c r="B474" s="64" t="s">
        <v>480</v>
      </c>
      <c r="C474" s="121">
        <v>5</v>
      </c>
      <c r="D474" s="121"/>
      <c r="E474" s="4">
        <v>10000</v>
      </c>
      <c r="F474" s="50">
        <f t="shared" si="12"/>
        <v>50000</v>
      </c>
      <c r="G474" s="61"/>
      <c r="H474" s="61"/>
    </row>
    <row r="475" spans="2:8" x14ac:dyDescent="0.25">
      <c r="B475" s="64" t="s">
        <v>365</v>
      </c>
      <c r="C475" s="121">
        <v>6</v>
      </c>
      <c r="D475" s="121"/>
      <c r="E475" s="4">
        <v>7000</v>
      </c>
      <c r="F475" s="50">
        <f t="shared" si="12"/>
        <v>42000</v>
      </c>
      <c r="G475" s="61"/>
      <c r="H475" s="61"/>
    </row>
    <row r="476" spans="2:8" x14ac:dyDescent="0.25">
      <c r="B476" s="64" t="s">
        <v>476</v>
      </c>
      <c r="C476" s="121">
        <v>2</v>
      </c>
      <c r="D476" s="121"/>
      <c r="E476" s="4">
        <v>8000</v>
      </c>
      <c r="F476" s="50">
        <f t="shared" si="12"/>
        <v>16000</v>
      </c>
      <c r="G476" s="61"/>
      <c r="H476" s="61"/>
    </row>
    <row r="477" spans="2:8" x14ac:dyDescent="0.25">
      <c r="B477" s="64" t="s">
        <v>801</v>
      </c>
      <c r="C477" s="121">
        <v>10</v>
      </c>
      <c r="D477" s="121"/>
      <c r="E477" s="4">
        <v>1500</v>
      </c>
      <c r="F477" s="50">
        <f t="shared" si="12"/>
        <v>15000</v>
      </c>
      <c r="G477" s="61"/>
      <c r="H477" s="61"/>
    </row>
    <row r="478" spans="2:8" x14ac:dyDescent="0.25">
      <c r="B478" s="64" t="s">
        <v>590</v>
      </c>
      <c r="C478" s="121">
        <v>2</v>
      </c>
      <c r="D478" s="121"/>
      <c r="E478" s="4">
        <v>10000</v>
      </c>
      <c r="F478" s="50">
        <f t="shared" si="12"/>
        <v>20000</v>
      </c>
      <c r="G478" s="61"/>
      <c r="H478" s="61"/>
    </row>
    <row r="479" spans="2:8" x14ac:dyDescent="0.25">
      <c r="B479" s="64" t="s">
        <v>671</v>
      </c>
      <c r="C479" s="121">
        <v>1</v>
      </c>
      <c r="D479" s="121"/>
      <c r="E479" s="4">
        <v>20000</v>
      </c>
      <c r="F479" s="50">
        <f t="shared" si="12"/>
        <v>20000</v>
      </c>
      <c r="G479" s="61"/>
      <c r="H479" s="61"/>
    </row>
    <row r="480" spans="2:8" x14ac:dyDescent="0.25">
      <c r="B480" s="3" t="s">
        <v>6</v>
      </c>
      <c r="C480" s="121"/>
      <c r="D480" s="121"/>
      <c r="E480" s="3"/>
      <c r="F480" s="34">
        <f>SUM(F461:F479)</f>
        <v>633000</v>
      </c>
      <c r="G480" s="61"/>
      <c r="H480" s="61"/>
    </row>
    <row r="481" spans="1:8" x14ac:dyDescent="0.25">
      <c r="A481" s="32" t="s">
        <v>303</v>
      </c>
      <c r="B481" s="132" t="s">
        <v>304</v>
      </c>
      <c r="C481" s="132"/>
      <c r="D481" s="132"/>
      <c r="E481" s="132"/>
      <c r="F481" s="132"/>
      <c r="G481" s="33">
        <v>0</v>
      </c>
    </row>
    <row r="482" spans="1:8" x14ac:dyDescent="0.25">
      <c r="B482" s="66"/>
      <c r="C482" s="66"/>
      <c r="D482" s="66"/>
      <c r="E482" s="54"/>
      <c r="F482" s="54"/>
    </row>
    <row r="483" spans="1:8" ht="27" customHeight="1" x14ac:dyDescent="0.25">
      <c r="A483" s="41" t="s">
        <v>389</v>
      </c>
      <c r="B483" s="141" t="s">
        <v>388</v>
      </c>
      <c r="C483" s="141"/>
      <c r="D483" s="141"/>
      <c r="E483" s="141"/>
      <c r="F483" s="141"/>
      <c r="G483" s="40">
        <f>G485+G493+G499+G505+G520+G527</f>
        <v>1480431.7</v>
      </c>
      <c r="H483" s="41"/>
    </row>
    <row r="484" spans="1:8" x14ac:dyDescent="0.25">
      <c r="B484" s="66"/>
      <c r="C484" s="66"/>
      <c r="D484" s="66"/>
      <c r="E484" s="54"/>
      <c r="F484" s="54"/>
    </row>
    <row r="485" spans="1:8" x14ac:dyDescent="0.25">
      <c r="A485" s="32" t="s">
        <v>390</v>
      </c>
      <c r="B485" s="132" t="s">
        <v>391</v>
      </c>
      <c r="C485" s="132"/>
      <c r="D485" s="132"/>
      <c r="E485" s="132"/>
      <c r="F485" s="132"/>
      <c r="G485" s="33">
        <f>E491</f>
        <v>80900</v>
      </c>
    </row>
    <row r="486" spans="1:8" x14ac:dyDescent="0.25">
      <c r="B486" s="66"/>
      <c r="C486" s="66"/>
      <c r="D486" s="66"/>
      <c r="E486" s="54"/>
      <c r="F486" s="54"/>
    </row>
    <row r="487" spans="1:8" ht="45" x14ac:dyDescent="0.25">
      <c r="B487" s="3"/>
      <c r="C487" s="2" t="s">
        <v>392</v>
      </c>
      <c r="D487" s="2" t="s">
        <v>393</v>
      </c>
      <c r="E487" s="3" t="s">
        <v>5</v>
      </c>
    </row>
    <row r="488" spans="1:8" x14ac:dyDescent="0.25">
      <c r="B488" s="2" t="s">
        <v>394</v>
      </c>
      <c r="C488" s="3">
        <v>1300</v>
      </c>
      <c r="D488" s="4">
        <v>8</v>
      </c>
      <c r="E488" s="50">
        <f>C488*D488</f>
        <v>10400</v>
      </c>
      <c r="F488" s="60"/>
      <c r="G488" s="61"/>
      <c r="H488" s="61"/>
    </row>
    <row r="489" spans="1:8" x14ac:dyDescent="0.25">
      <c r="B489" s="2" t="s">
        <v>395</v>
      </c>
      <c r="C489" s="3">
        <v>5</v>
      </c>
      <c r="D489" s="4">
        <v>4500</v>
      </c>
      <c r="E489" s="50">
        <f>C489*D489</f>
        <v>22500</v>
      </c>
      <c r="F489" s="60"/>
      <c r="G489" s="61"/>
      <c r="H489" s="61"/>
    </row>
    <row r="490" spans="1:8" x14ac:dyDescent="0.25">
      <c r="B490" s="2" t="s">
        <v>396</v>
      </c>
      <c r="C490" s="3">
        <v>4</v>
      </c>
      <c r="D490" s="4">
        <v>12000</v>
      </c>
      <c r="E490" s="50">
        <f>C490*D490</f>
        <v>48000</v>
      </c>
      <c r="F490" s="60"/>
      <c r="G490" s="61"/>
      <c r="H490" s="61"/>
    </row>
    <row r="491" spans="1:8" x14ac:dyDescent="0.25">
      <c r="B491" s="3" t="s">
        <v>6</v>
      </c>
      <c r="C491" s="3"/>
      <c r="D491" s="3"/>
      <c r="E491" s="34">
        <f>SUM(E488:E490)</f>
        <v>80900</v>
      </c>
      <c r="F491" s="60"/>
      <c r="G491" s="61"/>
      <c r="H491" s="61"/>
    </row>
    <row r="492" spans="1:8" x14ac:dyDescent="0.25">
      <c r="B492" s="66"/>
      <c r="C492" s="66"/>
      <c r="D492" s="66"/>
      <c r="E492" s="54"/>
      <c r="F492" s="54"/>
    </row>
    <row r="493" spans="1:8" ht="19.5" customHeight="1" x14ac:dyDescent="0.25">
      <c r="A493" s="32" t="s">
        <v>402</v>
      </c>
      <c r="B493" s="132" t="s">
        <v>397</v>
      </c>
      <c r="C493" s="132"/>
      <c r="D493" s="132"/>
      <c r="E493" s="132"/>
      <c r="F493" s="132"/>
      <c r="G493" s="33">
        <f>E497</f>
        <v>353584</v>
      </c>
    </row>
    <row r="494" spans="1:8" x14ac:dyDescent="0.25">
      <c r="B494" s="66"/>
      <c r="C494" s="66"/>
      <c r="D494" s="66"/>
      <c r="E494" s="54"/>
      <c r="F494" s="54"/>
    </row>
    <row r="495" spans="1:8" ht="90" x14ac:dyDescent="0.25">
      <c r="B495" s="3"/>
      <c r="C495" s="2" t="s">
        <v>1</v>
      </c>
      <c r="D495" s="2" t="s">
        <v>398</v>
      </c>
      <c r="E495" s="3" t="s">
        <v>5</v>
      </c>
    </row>
    <row r="496" spans="1:8" ht="35.450000000000003" customHeight="1" x14ac:dyDescent="0.25">
      <c r="B496" s="2" t="s">
        <v>401</v>
      </c>
      <c r="C496" s="4">
        <v>14</v>
      </c>
      <c r="D496" s="4">
        <f>'нормативы канцелярия'!H116</f>
        <v>25256</v>
      </c>
      <c r="E496" s="50">
        <f>C496*D496</f>
        <v>353584</v>
      </c>
      <c r="F496" s="60"/>
      <c r="G496" s="61"/>
      <c r="H496" s="61"/>
    </row>
    <row r="497" spans="1:14" x14ac:dyDescent="0.25">
      <c r="B497" s="3" t="s">
        <v>6</v>
      </c>
      <c r="C497" s="3"/>
      <c r="D497" s="3"/>
      <c r="E497" s="34">
        <f>SUM(E496:E496)</f>
        <v>353584</v>
      </c>
      <c r="F497" s="60"/>
      <c r="G497" s="61"/>
      <c r="H497" s="61"/>
    </row>
    <row r="498" spans="1:14" x14ac:dyDescent="0.25">
      <c r="B498" s="66"/>
      <c r="C498" s="66"/>
      <c r="D498" s="66"/>
      <c r="E498" s="54"/>
      <c r="F498" s="54"/>
    </row>
    <row r="499" spans="1:14" x14ac:dyDescent="0.25">
      <c r="A499" s="32" t="s">
        <v>403</v>
      </c>
      <c r="B499" s="132" t="s">
        <v>404</v>
      </c>
      <c r="C499" s="132"/>
      <c r="D499" s="132"/>
      <c r="E499" s="132"/>
      <c r="F499" s="132"/>
      <c r="G499" s="33">
        <f>E503</f>
        <v>345119.5</v>
      </c>
    </row>
    <row r="500" spans="1:14" x14ac:dyDescent="0.25">
      <c r="B500" s="66"/>
      <c r="C500" s="66"/>
      <c r="D500" s="66"/>
      <c r="E500" s="54"/>
      <c r="F500" s="54"/>
    </row>
    <row r="501" spans="1:14" ht="29.25" customHeight="1" x14ac:dyDescent="0.25">
      <c r="B501" s="3"/>
      <c r="C501" s="119" t="s">
        <v>418</v>
      </c>
      <c r="D501" s="119"/>
      <c r="E501" s="3" t="s">
        <v>5</v>
      </c>
    </row>
    <row r="502" spans="1:14" ht="32.25" customHeight="1" x14ac:dyDescent="0.25">
      <c r="B502" s="2" t="s">
        <v>417</v>
      </c>
      <c r="C502" s="120">
        <f>'нормативы хозяйственные'!G120</f>
        <v>345119.5</v>
      </c>
      <c r="D502" s="120"/>
      <c r="E502" s="50">
        <f>C502</f>
        <v>345119.5</v>
      </c>
      <c r="F502" s="61"/>
      <c r="G502" s="61"/>
    </row>
    <row r="503" spans="1:14" x14ac:dyDescent="0.25">
      <c r="B503" s="3" t="s">
        <v>6</v>
      </c>
      <c r="C503" s="121"/>
      <c r="D503" s="121"/>
      <c r="E503" s="34">
        <f>SUM(E502:E502)</f>
        <v>345119.5</v>
      </c>
      <c r="F503" s="61"/>
      <c r="G503" s="61"/>
    </row>
    <row r="504" spans="1:14" x14ac:dyDescent="0.25">
      <c r="B504" s="66"/>
      <c r="C504" s="66"/>
      <c r="D504" s="66"/>
      <c r="E504" s="54"/>
      <c r="F504" s="54"/>
    </row>
    <row r="505" spans="1:14" x14ac:dyDescent="0.25">
      <c r="A505" s="32" t="s">
        <v>419</v>
      </c>
      <c r="B505" s="132" t="s">
        <v>80</v>
      </c>
      <c r="C505" s="132"/>
      <c r="D505" s="132"/>
      <c r="E505" s="132"/>
      <c r="F505" s="132"/>
      <c r="G505" s="33">
        <f>F518</f>
        <v>439563.39999999997</v>
      </c>
    </row>
    <row r="506" spans="1:14" x14ac:dyDescent="0.25">
      <c r="A506" s="32"/>
      <c r="B506" s="67"/>
      <c r="C506" s="67"/>
      <c r="D506" s="67"/>
      <c r="E506" s="67"/>
      <c r="F506" s="67"/>
      <c r="G506" s="33"/>
    </row>
    <row r="507" spans="1:14" ht="195" x14ac:dyDescent="0.25">
      <c r="B507" s="3"/>
      <c r="C507" s="2" t="s">
        <v>420</v>
      </c>
      <c r="D507" s="2" t="s">
        <v>421</v>
      </c>
      <c r="E507" s="2" t="s">
        <v>422</v>
      </c>
      <c r="F507" s="2" t="s">
        <v>5</v>
      </c>
    </row>
    <row r="508" spans="1:14" x14ac:dyDescent="0.25">
      <c r="B508" s="3" t="s">
        <v>243</v>
      </c>
      <c r="C508" s="2"/>
      <c r="D508" s="2"/>
      <c r="E508" s="2"/>
      <c r="F508" s="2"/>
      <c r="I508" s="18" t="s">
        <v>497</v>
      </c>
      <c r="N508" s="18" t="s">
        <v>505</v>
      </c>
    </row>
    <row r="509" spans="1:14" x14ac:dyDescent="0.25">
      <c r="B509" s="3" t="s">
        <v>501</v>
      </c>
      <c r="C509" s="3">
        <v>13.49</v>
      </c>
      <c r="D509" s="4">
        <v>49</v>
      </c>
      <c r="E509" s="3">
        <v>149</v>
      </c>
      <c r="F509" s="4">
        <f>C509*D509*E509</f>
        <v>98490.49</v>
      </c>
      <c r="I509" s="18" t="s">
        <v>498</v>
      </c>
      <c r="N509" s="18" t="s">
        <v>506</v>
      </c>
    </row>
    <row r="510" spans="1:14" x14ac:dyDescent="0.25">
      <c r="B510" s="3" t="s">
        <v>502</v>
      </c>
      <c r="C510" s="3">
        <v>0.34</v>
      </c>
      <c r="D510" s="4">
        <v>1200</v>
      </c>
      <c r="E510" s="3">
        <v>149</v>
      </c>
      <c r="F510" s="4">
        <f>C510*D510*E510</f>
        <v>60792.000000000007</v>
      </c>
      <c r="I510" s="18" t="s">
        <v>514</v>
      </c>
      <c r="N510" s="18" t="s">
        <v>514</v>
      </c>
    </row>
    <row r="511" spans="1:14" x14ac:dyDescent="0.25">
      <c r="B511" s="3" t="s">
        <v>503</v>
      </c>
      <c r="C511" s="3">
        <v>14.44</v>
      </c>
      <c r="D511" s="4">
        <v>49</v>
      </c>
      <c r="E511" s="3">
        <v>98</v>
      </c>
      <c r="F511" s="4">
        <f>C511*D511*E511</f>
        <v>69340.87999999999</v>
      </c>
      <c r="I511" s="18" t="s">
        <v>515</v>
      </c>
      <c r="N511" s="18" t="s">
        <v>516</v>
      </c>
    </row>
    <row r="512" spans="1:14" x14ac:dyDescent="0.25">
      <c r="B512" s="3" t="s">
        <v>504</v>
      </c>
      <c r="C512" s="3">
        <v>0.36</v>
      </c>
      <c r="D512" s="4">
        <v>1200</v>
      </c>
      <c r="E512" s="3">
        <v>98</v>
      </c>
      <c r="F512" s="4">
        <f>C512*D512*E512</f>
        <v>42336</v>
      </c>
      <c r="I512" s="18" t="s">
        <v>519</v>
      </c>
      <c r="N512" s="18" t="s">
        <v>520</v>
      </c>
    </row>
    <row r="513" spans="1:14" x14ac:dyDescent="0.25">
      <c r="B513" s="3" t="s">
        <v>244</v>
      </c>
      <c r="C513" s="3"/>
      <c r="D513" s="4"/>
      <c r="E513" s="3"/>
      <c r="F513" s="4"/>
      <c r="M513" s="18" t="s">
        <v>517</v>
      </c>
    </row>
    <row r="514" spans="1:14" x14ac:dyDescent="0.25">
      <c r="B514" s="3" t="s">
        <v>501</v>
      </c>
      <c r="C514" s="3">
        <v>11.79</v>
      </c>
      <c r="D514" s="4">
        <v>49</v>
      </c>
      <c r="E514" s="3">
        <v>149</v>
      </c>
      <c r="F514" s="4">
        <f>C514*D514*E514</f>
        <v>86078.79</v>
      </c>
    </row>
    <row r="515" spans="1:14" x14ac:dyDescent="0.25">
      <c r="B515" s="3" t="s">
        <v>502</v>
      </c>
      <c r="C515" s="3">
        <v>7.0000000000000007E-2</v>
      </c>
      <c r="D515" s="4">
        <v>1200</v>
      </c>
      <c r="E515" s="3">
        <v>149</v>
      </c>
      <c r="F515" s="4">
        <f>C515*D515*E515</f>
        <v>12516.000000000002</v>
      </c>
      <c r="I515" s="18" t="s">
        <v>507</v>
      </c>
      <c r="N515" s="18" t="s">
        <v>511</v>
      </c>
    </row>
    <row r="516" spans="1:14" x14ac:dyDescent="0.25">
      <c r="B516" s="3" t="s">
        <v>503</v>
      </c>
      <c r="C516" s="3">
        <v>12.62</v>
      </c>
      <c r="D516" s="4">
        <v>49</v>
      </c>
      <c r="E516" s="3">
        <v>98</v>
      </c>
      <c r="F516" s="4">
        <f>C516*D516*E516</f>
        <v>60601.24</v>
      </c>
      <c r="I516" s="18" t="s">
        <v>508</v>
      </c>
      <c r="N516" s="18" t="s">
        <v>512</v>
      </c>
    </row>
    <row r="517" spans="1:14" x14ac:dyDescent="0.25">
      <c r="B517" s="3" t="s">
        <v>504</v>
      </c>
      <c r="C517" s="3">
        <v>0.08</v>
      </c>
      <c r="D517" s="4">
        <v>1200</v>
      </c>
      <c r="E517" s="3">
        <v>98</v>
      </c>
      <c r="F517" s="4">
        <f>C517*D517*E517</f>
        <v>9408</v>
      </c>
      <c r="I517" s="18" t="s">
        <v>499</v>
      </c>
      <c r="N517" s="18" t="s">
        <v>499</v>
      </c>
    </row>
    <row r="518" spans="1:14" x14ac:dyDescent="0.25">
      <c r="B518" s="3" t="s">
        <v>5</v>
      </c>
      <c r="C518" s="3"/>
      <c r="D518" s="3"/>
      <c r="E518" s="3"/>
      <c r="F518" s="4">
        <f>SUM(F509:F517)</f>
        <v>439563.39999999997</v>
      </c>
      <c r="I518" s="18" t="s">
        <v>509</v>
      </c>
      <c r="N518" s="18" t="s">
        <v>513</v>
      </c>
    </row>
    <row r="519" spans="1:14" x14ac:dyDescent="0.25">
      <c r="B519" s="67"/>
      <c r="C519" s="67"/>
      <c r="D519" s="67"/>
      <c r="I519" s="18" t="s">
        <v>510</v>
      </c>
      <c r="N519" s="18" t="s">
        <v>500</v>
      </c>
    </row>
    <row r="520" spans="1:14" x14ac:dyDescent="0.25">
      <c r="A520" s="32" t="s">
        <v>424</v>
      </c>
      <c r="B520" s="18" t="s">
        <v>423</v>
      </c>
      <c r="G520" s="33">
        <f>E525</f>
        <v>183004.79999999999</v>
      </c>
      <c r="M520" s="18" t="s">
        <v>518</v>
      </c>
    </row>
    <row r="521" spans="1:14" x14ac:dyDescent="0.25">
      <c r="A521" s="32"/>
      <c r="G521" s="33"/>
    </row>
    <row r="522" spans="1:14" ht="30" x14ac:dyDescent="0.25">
      <c r="B522" s="3"/>
      <c r="C522" s="2" t="s">
        <v>242</v>
      </c>
      <c r="D522" s="2" t="s">
        <v>245</v>
      </c>
      <c r="E522" s="3" t="s">
        <v>5</v>
      </c>
    </row>
    <row r="523" spans="1:14" x14ac:dyDescent="0.25">
      <c r="B523" s="2" t="s">
        <v>243</v>
      </c>
      <c r="C523" s="4">
        <v>78300</v>
      </c>
      <c r="D523" s="4">
        <v>1.056</v>
      </c>
      <c r="E523" s="50">
        <f>C523*D523</f>
        <v>82684.800000000003</v>
      </c>
      <c r="F523" s="60"/>
      <c r="G523" s="61"/>
      <c r="H523" s="61"/>
    </row>
    <row r="524" spans="1:14" x14ac:dyDescent="0.25">
      <c r="B524" s="2" t="s">
        <v>244</v>
      </c>
      <c r="C524" s="4">
        <v>95000</v>
      </c>
      <c r="D524" s="4">
        <v>1.056</v>
      </c>
      <c r="E524" s="50">
        <f>C524*D524</f>
        <v>100320</v>
      </c>
      <c r="F524" s="60"/>
      <c r="G524" s="61"/>
      <c r="H524" s="61"/>
    </row>
    <row r="525" spans="1:14" x14ac:dyDescent="0.25">
      <c r="B525" s="3" t="s">
        <v>6</v>
      </c>
      <c r="C525" s="3"/>
      <c r="D525" s="3"/>
      <c r="E525" s="34">
        <f>SUM(E523:E524)</f>
        <v>183004.79999999999</v>
      </c>
      <c r="F525" s="60"/>
      <c r="G525" s="61"/>
      <c r="H525" s="61"/>
    </row>
    <row r="527" spans="1:14" x14ac:dyDescent="0.25">
      <c r="A527" s="32" t="s">
        <v>425</v>
      </c>
      <c r="B527" s="18" t="s">
        <v>426</v>
      </c>
      <c r="G527" s="33">
        <f>F537</f>
        <v>78260</v>
      </c>
    </row>
    <row r="528" spans="1:14" x14ac:dyDescent="0.25">
      <c r="B528" s="67"/>
      <c r="C528" s="67"/>
      <c r="D528" s="67"/>
    </row>
    <row r="529" spans="1:8" ht="60" x14ac:dyDescent="0.25">
      <c r="B529" s="3"/>
      <c r="C529" s="2" t="s">
        <v>466</v>
      </c>
      <c r="D529" s="2" t="s">
        <v>467</v>
      </c>
      <c r="E529" s="2" t="s">
        <v>1</v>
      </c>
      <c r="F529" s="3" t="s">
        <v>5</v>
      </c>
    </row>
    <row r="530" spans="1:8" x14ac:dyDescent="0.25">
      <c r="B530" s="2" t="s">
        <v>459</v>
      </c>
      <c r="C530" s="4">
        <v>3250</v>
      </c>
      <c r="D530" s="4">
        <v>1</v>
      </c>
      <c r="E530" s="4">
        <v>14</v>
      </c>
      <c r="F530" s="50">
        <f>C530*D530*E530</f>
        <v>45500</v>
      </c>
      <c r="G530" s="60"/>
      <c r="H530" s="61"/>
    </row>
    <row r="531" spans="1:8" ht="35.450000000000003" customHeight="1" x14ac:dyDescent="0.25">
      <c r="B531" s="2" t="s">
        <v>460</v>
      </c>
      <c r="C531" s="4">
        <v>850</v>
      </c>
      <c r="D531" s="4">
        <v>1</v>
      </c>
      <c r="E531" s="4">
        <v>14</v>
      </c>
      <c r="F531" s="50">
        <f t="shared" ref="F531:F536" si="13">C531*D531*E531</f>
        <v>11900</v>
      </c>
      <c r="G531" s="60"/>
      <c r="H531" s="61"/>
    </row>
    <row r="532" spans="1:8" x14ac:dyDescent="0.25">
      <c r="B532" s="2" t="s">
        <v>461</v>
      </c>
      <c r="C532" s="4">
        <v>350</v>
      </c>
      <c r="D532" s="4">
        <v>1</v>
      </c>
      <c r="E532" s="4">
        <v>14</v>
      </c>
      <c r="F532" s="50">
        <f t="shared" si="13"/>
        <v>4900</v>
      </c>
      <c r="G532" s="60"/>
      <c r="H532" s="61"/>
    </row>
    <row r="533" spans="1:8" x14ac:dyDescent="0.25">
      <c r="B533" s="2" t="s">
        <v>462</v>
      </c>
      <c r="C533" s="4">
        <v>900</v>
      </c>
      <c r="D533" s="4">
        <v>1</v>
      </c>
      <c r="E533" s="4">
        <v>14</v>
      </c>
      <c r="F533" s="50">
        <f t="shared" si="13"/>
        <v>12600</v>
      </c>
      <c r="G533" s="60"/>
      <c r="H533" s="61"/>
    </row>
    <row r="534" spans="1:8" ht="35.450000000000003" customHeight="1" x14ac:dyDescent="0.25">
      <c r="B534" s="2" t="s">
        <v>463</v>
      </c>
      <c r="C534" s="4">
        <v>130</v>
      </c>
      <c r="D534" s="4">
        <v>1</v>
      </c>
      <c r="E534" s="4">
        <v>14</v>
      </c>
      <c r="F534" s="50">
        <f t="shared" si="13"/>
        <v>1820</v>
      </c>
      <c r="G534" s="60"/>
      <c r="H534" s="61"/>
    </row>
    <row r="535" spans="1:8" x14ac:dyDescent="0.25">
      <c r="B535" s="2" t="s">
        <v>464</v>
      </c>
      <c r="C535" s="4">
        <v>80</v>
      </c>
      <c r="D535" s="4">
        <v>1</v>
      </c>
      <c r="E535" s="4">
        <v>14</v>
      </c>
      <c r="F535" s="50">
        <f t="shared" si="13"/>
        <v>1120</v>
      </c>
      <c r="G535" s="60"/>
      <c r="H535" s="61"/>
    </row>
    <row r="536" spans="1:8" x14ac:dyDescent="0.25">
      <c r="B536" s="2" t="s">
        <v>465</v>
      </c>
      <c r="C536" s="4">
        <v>100</v>
      </c>
      <c r="D536" s="4">
        <v>0.3</v>
      </c>
      <c r="E536" s="4">
        <v>14</v>
      </c>
      <c r="F536" s="50">
        <f t="shared" si="13"/>
        <v>420</v>
      </c>
      <c r="G536" s="60"/>
      <c r="H536" s="61"/>
    </row>
    <row r="537" spans="1:8" x14ac:dyDescent="0.25">
      <c r="B537" s="3" t="s">
        <v>6</v>
      </c>
      <c r="C537" s="3"/>
      <c r="D537" s="3"/>
      <c r="E537" s="3"/>
      <c r="F537" s="34">
        <f>SUM(F530:F536)</f>
        <v>78260</v>
      </c>
      <c r="G537" s="60"/>
      <c r="H537" s="61"/>
    </row>
    <row r="538" spans="1:8" x14ac:dyDescent="0.25">
      <c r="B538" s="66"/>
      <c r="C538" s="66"/>
      <c r="D538" s="66"/>
      <c r="E538" s="54"/>
      <c r="F538" s="54"/>
    </row>
    <row r="539" spans="1:8" ht="18.75" x14ac:dyDescent="0.3">
      <c r="A539" s="38" t="s">
        <v>373</v>
      </c>
      <c r="B539" s="38" t="s">
        <v>427</v>
      </c>
      <c r="C539" s="39"/>
      <c r="D539" s="39"/>
      <c r="E539" s="39"/>
      <c r="F539" s="39"/>
      <c r="G539" s="53">
        <v>0</v>
      </c>
      <c r="H539" s="39"/>
    </row>
    <row r="540" spans="1:8" ht="12.75" customHeight="1" x14ac:dyDescent="0.3">
      <c r="A540" s="38"/>
      <c r="B540" s="38"/>
      <c r="C540" s="39"/>
      <c r="D540" s="39"/>
      <c r="E540" s="39"/>
      <c r="F540" s="39"/>
      <c r="G540" s="53"/>
      <c r="H540" s="39"/>
    </row>
    <row r="541" spans="1:8" ht="19.5" customHeight="1" x14ac:dyDescent="0.25">
      <c r="A541" s="32" t="s">
        <v>428</v>
      </c>
      <c r="B541" s="132" t="s">
        <v>427</v>
      </c>
      <c r="C541" s="132"/>
      <c r="D541" s="132"/>
      <c r="E541" s="132"/>
      <c r="F541" s="132"/>
      <c r="G541" s="33">
        <v>0</v>
      </c>
    </row>
    <row r="542" spans="1:8" ht="19.5" customHeight="1" x14ac:dyDescent="0.25">
      <c r="A542" s="32" t="s">
        <v>429</v>
      </c>
      <c r="B542" s="132" t="s">
        <v>431</v>
      </c>
      <c r="C542" s="132"/>
      <c r="D542" s="132"/>
      <c r="E542" s="132"/>
      <c r="F542" s="132"/>
      <c r="G542" s="33">
        <v>0</v>
      </c>
    </row>
    <row r="543" spans="1:8" ht="19.5" customHeight="1" x14ac:dyDescent="0.25">
      <c r="A543" s="32" t="s">
        <v>430</v>
      </c>
      <c r="B543" s="132" t="s">
        <v>432</v>
      </c>
      <c r="C543" s="132"/>
      <c r="D543" s="132"/>
      <c r="E543" s="132"/>
      <c r="F543" s="132"/>
      <c r="G543" s="33">
        <v>0</v>
      </c>
    </row>
    <row r="544" spans="1:8" x14ac:dyDescent="0.25">
      <c r="A544" s="32"/>
      <c r="B544" s="67"/>
      <c r="C544" s="67"/>
      <c r="D544" s="67"/>
      <c r="E544" s="67"/>
      <c r="F544" s="67"/>
      <c r="G544" s="33"/>
    </row>
    <row r="545" spans="1:8" ht="34.5" customHeight="1" x14ac:dyDescent="0.3">
      <c r="A545" s="38" t="s">
        <v>415</v>
      </c>
      <c r="B545" s="130" t="s">
        <v>435</v>
      </c>
      <c r="C545" s="130"/>
      <c r="D545" s="130"/>
      <c r="E545" s="130"/>
      <c r="F545" s="130"/>
      <c r="G545" s="53">
        <v>0</v>
      </c>
      <c r="H545" s="39"/>
    </row>
    <row r="546" spans="1:8" ht="12.75" customHeight="1" x14ac:dyDescent="0.3">
      <c r="A546" s="38"/>
      <c r="B546" s="38"/>
      <c r="C546" s="39"/>
      <c r="D546" s="39"/>
      <c r="E546" s="39"/>
      <c r="F546" s="39"/>
      <c r="G546" s="53"/>
      <c r="H546" s="39"/>
    </row>
    <row r="547" spans="1:8" ht="25.5" customHeight="1" x14ac:dyDescent="0.25">
      <c r="A547" s="32" t="s">
        <v>433</v>
      </c>
      <c r="B547" s="132" t="s">
        <v>436</v>
      </c>
      <c r="C547" s="132"/>
      <c r="D547" s="132"/>
      <c r="E547" s="132"/>
      <c r="F547" s="132"/>
      <c r="G547" s="33">
        <v>0</v>
      </c>
    </row>
    <row r="548" spans="1:8" x14ac:dyDescent="0.25">
      <c r="A548" s="32" t="s">
        <v>434</v>
      </c>
      <c r="B548" s="132" t="s">
        <v>437</v>
      </c>
      <c r="C548" s="132"/>
      <c r="D548" s="132"/>
      <c r="E548" s="132"/>
      <c r="F548" s="132"/>
      <c r="G548" s="33">
        <v>0</v>
      </c>
    </row>
    <row r="549" spans="1:8" x14ac:dyDescent="0.25">
      <c r="A549" s="32"/>
      <c r="B549" s="67"/>
      <c r="C549" s="67"/>
      <c r="D549" s="67"/>
      <c r="E549" s="67"/>
      <c r="F549" s="67"/>
      <c r="G549" s="33"/>
    </row>
    <row r="550" spans="1:8" ht="18.75" x14ac:dyDescent="0.3">
      <c r="A550" s="38" t="s">
        <v>438</v>
      </c>
      <c r="B550" s="130" t="s">
        <v>440</v>
      </c>
      <c r="C550" s="130"/>
      <c r="D550" s="130"/>
      <c r="E550" s="130"/>
      <c r="F550" s="130"/>
      <c r="G550" s="53">
        <v>0</v>
      </c>
      <c r="H550" s="39"/>
    </row>
    <row r="551" spans="1:8" ht="12.75" customHeight="1" x14ac:dyDescent="0.3">
      <c r="A551" s="38"/>
      <c r="B551" s="38"/>
      <c r="C551" s="39"/>
      <c r="D551" s="39"/>
      <c r="E551" s="39"/>
      <c r="F551" s="39"/>
      <c r="G551" s="53"/>
      <c r="H551" s="39"/>
    </row>
    <row r="552" spans="1:8" x14ac:dyDescent="0.25">
      <c r="A552" s="32" t="s">
        <v>439</v>
      </c>
      <c r="B552" s="132" t="s">
        <v>441</v>
      </c>
      <c r="C552" s="132"/>
      <c r="D552" s="132"/>
      <c r="E552" s="132"/>
      <c r="F552" s="132"/>
      <c r="G552" s="33">
        <v>0</v>
      </c>
    </row>
    <row r="553" spans="1:8" x14ac:dyDescent="0.25">
      <c r="A553" s="32"/>
      <c r="B553" s="67"/>
      <c r="C553" s="67"/>
      <c r="D553" s="67"/>
      <c r="E553" s="67"/>
      <c r="F553" s="67"/>
      <c r="G553" s="33"/>
    </row>
    <row r="554" spans="1:8" ht="18.75" x14ac:dyDescent="0.3">
      <c r="A554" s="38"/>
      <c r="B554" s="130" t="s">
        <v>442</v>
      </c>
      <c r="C554" s="130"/>
      <c r="D554" s="130"/>
      <c r="E554" s="130"/>
      <c r="F554" s="130"/>
      <c r="G554" s="53">
        <f>G9+G240+G539+G545+G550</f>
        <v>6436230.9900000002</v>
      </c>
      <c r="H554" s="39"/>
    </row>
  </sheetData>
  <mergeCells count="164">
    <mergeCell ref="G1:H1"/>
    <mergeCell ref="D5:H5"/>
    <mergeCell ref="B499:F499"/>
    <mergeCell ref="B483:F483"/>
    <mergeCell ref="B485:F485"/>
    <mergeCell ref="B493:F493"/>
    <mergeCell ref="B158:F158"/>
    <mergeCell ref="B166:F166"/>
    <mergeCell ref="B449:D449"/>
    <mergeCell ref="B451:D451"/>
    <mergeCell ref="B453:F453"/>
    <mergeCell ref="B455:F455"/>
    <mergeCell ref="B457:F457"/>
    <mergeCell ref="B444:D444"/>
    <mergeCell ref="B445:D445"/>
    <mergeCell ref="B446:D446"/>
    <mergeCell ref="B447:D447"/>
    <mergeCell ref="B448:D448"/>
    <mergeCell ref="B433:F433"/>
    <mergeCell ref="B443:D443"/>
    <mergeCell ref="B424:F424"/>
    <mergeCell ref="B419:C419"/>
    <mergeCell ref="B420:C420"/>
    <mergeCell ref="B425:F425"/>
    <mergeCell ref="B426:F426"/>
    <mergeCell ref="B432:F432"/>
    <mergeCell ref="B458:F458"/>
    <mergeCell ref="B459:F459"/>
    <mergeCell ref="B481:F481"/>
    <mergeCell ref="F407:H409"/>
    <mergeCell ref="B411:F411"/>
    <mergeCell ref="B413:F413"/>
    <mergeCell ref="B415:F415"/>
    <mergeCell ref="B416:F416"/>
    <mergeCell ref="B417:F417"/>
    <mergeCell ref="B423:F423"/>
    <mergeCell ref="B439:F439"/>
    <mergeCell ref="B442:D442"/>
    <mergeCell ref="B441:D441"/>
    <mergeCell ref="B450:D450"/>
    <mergeCell ref="B421:C421"/>
    <mergeCell ref="B428:C428"/>
    <mergeCell ref="B429:C429"/>
    <mergeCell ref="B430:C430"/>
    <mergeCell ref="C435:D435"/>
    <mergeCell ref="C436:D436"/>
    <mergeCell ref="C437:D437"/>
    <mergeCell ref="B404:F404"/>
    <mergeCell ref="B263:F263"/>
    <mergeCell ref="B275:F275"/>
    <mergeCell ref="B277:F277"/>
    <mergeCell ref="B303:F303"/>
    <mergeCell ref="B305:F305"/>
    <mergeCell ref="F323:H327"/>
    <mergeCell ref="B340:F340"/>
    <mergeCell ref="B306:F306"/>
    <mergeCell ref="F309:H309"/>
    <mergeCell ref="F315:H316"/>
    <mergeCell ref="B370:F370"/>
    <mergeCell ref="B334:F334"/>
    <mergeCell ref="B387:F387"/>
    <mergeCell ref="B388:F388"/>
    <mergeCell ref="B389:F389"/>
    <mergeCell ref="B395:F395"/>
    <mergeCell ref="F398:H399"/>
    <mergeCell ref="B401:F401"/>
    <mergeCell ref="B402:F402"/>
    <mergeCell ref="C104:D104"/>
    <mergeCell ref="C107:D107"/>
    <mergeCell ref="B174:E174"/>
    <mergeCell ref="B186:E186"/>
    <mergeCell ref="B196:E196"/>
    <mergeCell ref="C168:D168"/>
    <mergeCell ref="C169:D169"/>
    <mergeCell ref="C213:D213"/>
    <mergeCell ref="C214:D214"/>
    <mergeCell ref="B211:F211"/>
    <mergeCell ref="C105:D105"/>
    <mergeCell ref="C106:D106"/>
    <mergeCell ref="E6:H6"/>
    <mergeCell ref="E2:H2"/>
    <mergeCell ref="B216:F216"/>
    <mergeCell ref="B232:F232"/>
    <mergeCell ref="B238:E238"/>
    <mergeCell ref="B241:F241"/>
    <mergeCell ref="B71:F71"/>
    <mergeCell ref="B73:F73"/>
    <mergeCell ref="B87:F87"/>
    <mergeCell ref="E150:F150"/>
    <mergeCell ref="F161:G161"/>
    <mergeCell ref="B147:C147"/>
    <mergeCell ref="B89:F89"/>
    <mergeCell ref="B111:F111"/>
    <mergeCell ref="B112:F112"/>
    <mergeCell ref="B120:F120"/>
    <mergeCell ref="B133:F133"/>
    <mergeCell ref="B142:F142"/>
    <mergeCell ref="B152:F152"/>
    <mergeCell ref="B154:F154"/>
    <mergeCell ref="E145:F145"/>
    <mergeCell ref="B61:F61"/>
    <mergeCell ref="B66:F66"/>
    <mergeCell ref="E4:H4"/>
    <mergeCell ref="B554:F554"/>
    <mergeCell ref="B7:G7"/>
    <mergeCell ref="B548:F548"/>
    <mergeCell ref="B545:F545"/>
    <mergeCell ref="B550:F550"/>
    <mergeCell ref="B552:F552"/>
    <mergeCell ref="B505:F505"/>
    <mergeCell ref="B541:F541"/>
    <mergeCell ref="B542:F542"/>
    <mergeCell ref="B543:F543"/>
    <mergeCell ref="B547:F547"/>
    <mergeCell ref="B371:F371"/>
    <mergeCell ref="B349:F349"/>
    <mergeCell ref="F352:H353"/>
    <mergeCell ref="B368:F368"/>
    <mergeCell ref="B369:F369"/>
    <mergeCell ref="F162:G162"/>
    <mergeCell ref="B26:C26"/>
    <mergeCell ref="E64:G64"/>
    <mergeCell ref="E69:G69"/>
    <mergeCell ref="B31:F31"/>
    <mergeCell ref="B42:F42"/>
    <mergeCell ref="B43:F43"/>
    <mergeCell ref="B59:F59"/>
    <mergeCell ref="C28:D28"/>
    <mergeCell ref="C29:D29"/>
    <mergeCell ref="C91:D91"/>
    <mergeCell ref="C92:D92"/>
    <mergeCell ref="C99:D99"/>
    <mergeCell ref="C100:D100"/>
    <mergeCell ref="C101:D101"/>
    <mergeCell ref="C102:D102"/>
    <mergeCell ref="C103:D103"/>
    <mergeCell ref="D49:E49"/>
    <mergeCell ref="D50:E50"/>
    <mergeCell ref="D51:E51"/>
    <mergeCell ref="D52:E52"/>
    <mergeCell ref="C501:D501"/>
    <mergeCell ref="C502:D502"/>
    <mergeCell ref="C503:D503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</mergeCells>
  <pageMargins left="0.25" right="0.25" top="0.75" bottom="0.75" header="0.3" footer="0.3"/>
  <pageSetup paperSize="9" scale="51" fitToHeight="0" orientation="portrait" r:id="rId1"/>
  <rowBreaks count="7" manualBreakCount="7">
    <brk id="65" max="7" man="1"/>
    <brk id="132" max="7" man="1"/>
    <brk id="209" max="7" man="1"/>
    <brk id="281" max="7" man="1"/>
    <brk id="348" max="7" man="1"/>
    <brk id="413" max="7" man="1"/>
    <brk id="49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view="pageBreakPreview" topLeftCell="A25" zoomScaleNormal="100" zoomScaleSheetLayoutView="100" workbookViewId="0">
      <selection activeCell="C18" sqref="C18"/>
    </sheetView>
  </sheetViews>
  <sheetFormatPr defaultColWidth="9.140625" defaultRowHeight="15" x14ac:dyDescent="0.25"/>
  <cols>
    <col min="1" max="1" width="5.140625" style="23" customWidth="1"/>
    <col min="2" max="2" width="4.140625" style="21" customWidth="1"/>
    <col min="3" max="3" width="22.7109375" style="23" customWidth="1"/>
    <col min="4" max="4" width="18.7109375" style="23" customWidth="1"/>
    <col min="5" max="5" width="14.85546875" style="23" customWidth="1"/>
    <col min="6" max="6" width="35.42578125" style="23" customWidth="1"/>
    <col min="7" max="7" width="30" style="23" customWidth="1"/>
    <col min="8" max="16384" width="9.140625" style="23"/>
  </cols>
  <sheetData>
    <row r="1" spans="1:10" x14ac:dyDescent="0.25">
      <c r="E1" s="154" t="s">
        <v>443</v>
      </c>
      <c r="F1" s="154"/>
      <c r="G1" s="154"/>
    </row>
    <row r="2" spans="1:10" s="1" customFormat="1" ht="30.2" customHeight="1" x14ac:dyDescent="0.25">
      <c r="A2" s="1" t="s">
        <v>62</v>
      </c>
      <c r="B2" s="155" t="s">
        <v>326</v>
      </c>
      <c r="C2" s="155"/>
      <c r="D2" s="155"/>
      <c r="E2" s="155"/>
      <c r="F2" s="155"/>
      <c r="G2" s="155"/>
    </row>
    <row r="4" spans="1:10" ht="36" x14ac:dyDescent="0.25">
      <c r="B4" s="7" t="s">
        <v>305</v>
      </c>
      <c r="C4" s="7" t="s">
        <v>306</v>
      </c>
      <c r="D4" s="7" t="s">
        <v>307</v>
      </c>
      <c r="E4" s="7" t="s">
        <v>308</v>
      </c>
      <c r="F4" s="7" t="s">
        <v>309</v>
      </c>
      <c r="G4" s="7" t="s">
        <v>310</v>
      </c>
      <c r="H4" s="22"/>
      <c r="I4" s="22"/>
      <c r="J4" s="22"/>
    </row>
    <row r="5" spans="1:10" ht="36" x14ac:dyDescent="0.25">
      <c r="B5" s="7">
        <v>1</v>
      </c>
      <c r="C5" s="8" t="s">
        <v>311</v>
      </c>
      <c r="D5" s="7" t="s">
        <v>312</v>
      </c>
      <c r="E5" s="7">
        <v>3</v>
      </c>
      <c r="F5" s="7" t="s">
        <v>580</v>
      </c>
      <c r="G5" s="7" t="s">
        <v>579</v>
      </c>
      <c r="H5" s="6"/>
      <c r="I5" s="6"/>
      <c r="J5" s="6"/>
    </row>
    <row r="6" spans="1:10" ht="24" x14ac:dyDescent="0.25">
      <c r="B6" s="7">
        <v>2</v>
      </c>
      <c r="C6" s="8" t="s">
        <v>311</v>
      </c>
      <c r="D6" s="7" t="s">
        <v>312</v>
      </c>
      <c r="E6" s="7">
        <v>3</v>
      </c>
      <c r="F6" s="7" t="s">
        <v>581</v>
      </c>
      <c r="G6" s="7" t="s">
        <v>582</v>
      </c>
      <c r="H6" s="6"/>
      <c r="I6" s="6"/>
      <c r="J6" s="6"/>
    </row>
    <row r="7" spans="1:10" ht="36" x14ac:dyDescent="0.25">
      <c r="B7" s="7">
        <v>3</v>
      </c>
      <c r="C7" s="8" t="s">
        <v>314</v>
      </c>
      <c r="D7" s="7" t="s">
        <v>531</v>
      </c>
      <c r="E7" s="7">
        <v>3</v>
      </c>
      <c r="F7" s="7" t="s">
        <v>313</v>
      </c>
      <c r="G7" s="7" t="s">
        <v>579</v>
      </c>
      <c r="H7" s="6"/>
      <c r="I7" s="6"/>
      <c r="J7" s="6"/>
    </row>
    <row r="8" spans="1:10" ht="24" x14ac:dyDescent="0.25">
      <c r="B8" s="7">
        <v>4</v>
      </c>
      <c r="C8" s="8" t="s">
        <v>314</v>
      </c>
      <c r="D8" s="7" t="s">
        <v>531</v>
      </c>
      <c r="E8" s="7">
        <v>3</v>
      </c>
      <c r="F8" s="7" t="s">
        <v>315</v>
      </c>
      <c r="G8" s="7" t="s">
        <v>582</v>
      </c>
      <c r="H8" s="6"/>
      <c r="I8" s="6"/>
      <c r="J8" s="6"/>
    </row>
    <row r="9" spans="1:10" ht="36" x14ac:dyDescent="0.25">
      <c r="B9" s="7">
        <v>5</v>
      </c>
      <c r="C9" s="8" t="s">
        <v>583</v>
      </c>
      <c r="D9" s="7" t="s">
        <v>312</v>
      </c>
      <c r="E9" s="7">
        <v>3</v>
      </c>
      <c r="F9" s="7" t="s">
        <v>584</v>
      </c>
      <c r="G9" s="7" t="s">
        <v>579</v>
      </c>
      <c r="H9" s="6"/>
      <c r="I9" s="6"/>
      <c r="J9" s="6"/>
    </row>
    <row r="10" spans="1:10" ht="36" x14ac:dyDescent="0.25">
      <c r="B10" s="7">
        <v>6</v>
      </c>
      <c r="C10" s="8" t="s">
        <v>583</v>
      </c>
      <c r="D10" s="7" t="s">
        <v>312</v>
      </c>
      <c r="E10" s="7">
        <v>3</v>
      </c>
      <c r="F10" s="7" t="s">
        <v>313</v>
      </c>
      <c r="G10" s="7" t="s">
        <v>322</v>
      </c>
      <c r="H10" s="6"/>
      <c r="I10" s="6"/>
      <c r="J10" s="6"/>
    </row>
    <row r="11" spans="1:10" ht="48" x14ac:dyDescent="0.25">
      <c r="B11" s="7">
        <v>7</v>
      </c>
      <c r="C11" s="8" t="s">
        <v>585</v>
      </c>
      <c r="D11" s="7" t="s">
        <v>312</v>
      </c>
      <c r="E11" s="7">
        <v>3</v>
      </c>
      <c r="F11" s="7" t="s">
        <v>586</v>
      </c>
      <c r="G11" s="7" t="s">
        <v>579</v>
      </c>
      <c r="H11" s="6"/>
      <c r="I11" s="6"/>
      <c r="J11" s="6"/>
    </row>
    <row r="12" spans="1:10" ht="48" x14ac:dyDescent="0.25">
      <c r="B12" s="7">
        <v>8</v>
      </c>
      <c r="C12" s="8" t="s">
        <v>585</v>
      </c>
      <c r="D12" s="7" t="s">
        <v>312</v>
      </c>
      <c r="E12" s="7">
        <v>3</v>
      </c>
      <c r="F12" s="7" t="s">
        <v>601</v>
      </c>
      <c r="G12" s="7" t="s">
        <v>322</v>
      </c>
      <c r="H12" s="6"/>
      <c r="I12" s="6"/>
      <c r="J12" s="6"/>
    </row>
    <row r="13" spans="1:10" ht="36" x14ac:dyDescent="0.25">
      <c r="B13" s="7">
        <v>9</v>
      </c>
      <c r="C13" s="8" t="s">
        <v>523</v>
      </c>
      <c r="D13" s="7" t="s">
        <v>312</v>
      </c>
      <c r="E13" s="7">
        <v>3</v>
      </c>
      <c r="F13" s="7" t="s">
        <v>317</v>
      </c>
      <c r="G13" s="7" t="s">
        <v>322</v>
      </c>
      <c r="H13" s="6"/>
      <c r="I13" s="6"/>
      <c r="J13" s="6"/>
    </row>
    <row r="14" spans="1:10" ht="36" x14ac:dyDescent="0.25">
      <c r="B14" s="7">
        <v>10</v>
      </c>
      <c r="C14" s="8" t="s">
        <v>316</v>
      </c>
      <c r="D14" s="7" t="s">
        <v>312</v>
      </c>
      <c r="E14" s="7">
        <v>3</v>
      </c>
      <c r="F14" s="7" t="s">
        <v>802</v>
      </c>
      <c r="G14" s="7" t="s">
        <v>322</v>
      </c>
      <c r="H14" s="6"/>
      <c r="I14" s="6"/>
      <c r="J14" s="6"/>
    </row>
    <row r="15" spans="1:10" ht="36" x14ac:dyDescent="0.25">
      <c r="B15" s="7">
        <v>11</v>
      </c>
      <c r="C15" s="8" t="s">
        <v>323</v>
      </c>
      <c r="D15" s="7" t="s">
        <v>312</v>
      </c>
      <c r="E15" s="7">
        <v>3</v>
      </c>
      <c r="F15" s="7" t="s">
        <v>318</v>
      </c>
      <c r="G15" s="7" t="s">
        <v>322</v>
      </c>
      <c r="H15" s="6"/>
      <c r="I15" s="6"/>
      <c r="J15" s="6"/>
    </row>
    <row r="16" spans="1:10" ht="36" x14ac:dyDescent="0.25">
      <c r="B16" s="7">
        <v>12</v>
      </c>
      <c r="C16" s="8" t="s">
        <v>324</v>
      </c>
      <c r="D16" s="7" t="s">
        <v>319</v>
      </c>
      <c r="E16" s="7">
        <v>3</v>
      </c>
      <c r="F16" s="7" t="s">
        <v>320</v>
      </c>
      <c r="G16" s="7"/>
      <c r="H16" s="6"/>
      <c r="I16" s="6"/>
      <c r="J16" s="6"/>
    </row>
    <row r="17" spans="2:10" ht="24" x14ac:dyDescent="0.25">
      <c r="B17" s="7">
        <v>13</v>
      </c>
      <c r="C17" s="8" t="s">
        <v>526</v>
      </c>
      <c r="D17" s="7" t="s">
        <v>525</v>
      </c>
      <c r="E17" s="7">
        <v>3</v>
      </c>
      <c r="F17" s="7" t="s">
        <v>318</v>
      </c>
      <c r="G17" s="7"/>
      <c r="H17" s="6"/>
      <c r="I17" s="6"/>
      <c r="J17" s="6"/>
    </row>
    <row r="18" spans="2:10" ht="36" x14ac:dyDescent="0.25">
      <c r="B18" s="7">
        <v>14</v>
      </c>
      <c r="C18" s="8" t="s">
        <v>321</v>
      </c>
      <c r="D18" s="7" t="s">
        <v>312</v>
      </c>
      <c r="E18" s="7">
        <v>5</v>
      </c>
      <c r="F18" s="7" t="s">
        <v>325</v>
      </c>
      <c r="G18" s="7" t="s">
        <v>579</v>
      </c>
      <c r="H18" s="6"/>
      <c r="I18" s="6"/>
      <c r="J18" s="6"/>
    </row>
    <row r="19" spans="2:10" ht="24" x14ac:dyDescent="0.25">
      <c r="B19" s="7">
        <v>15</v>
      </c>
      <c r="C19" s="8" t="s">
        <v>524</v>
      </c>
      <c r="D19" s="7" t="s">
        <v>525</v>
      </c>
      <c r="E19" s="7">
        <v>5</v>
      </c>
      <c r="F19" s="7" t="s">
        <v>317</v>
      </c>
      <c r="G19" s="7"/>
      <c r="H19" s="6"/>
      <c r="I19" s="6"/>
      <c r="J19" s="6"/>
    </row>
    <row r="20" spans="2:10" ht="36" x14ac:dyDescent="0.25">
      <c r="B20" s="7">
        <v>16</v>
      </c>
      <c r="C20" s="8" t="s">
        <v>522</v>
      </c>
      <c r="D20" s="7" t="s">
        <v>312</v>
      </c>
      <c r="E20" s="7">
        <v>5</v>
      </c>
      <c r="F20" s="7" t="s">
        <v>803</v>
      </c>
      <c r="G20" s="7" t="s">
        <v>322</v>
      </c>
      <c r="H20" s="6"/>
      <c r="I20" s="6"/>
      <c r="J20" s="6"/>
    </row>
    <row r="21" spans="2:10" ht="24" x14ac:dyDescent="0.25">
      <c r="B21" s="7">
        <v>17</v>
      </c>
      <c r="C21" s="8" t="s">
        <v>804</v>
      </c>
      <c r="D21" s="7" t="s">
        <v>525</v>
      </c>
      <c r="E21" s="7">
        <v>5</v>
      </c>
      <c r="F21" s="7" t="s">
        <v>581</v>
      </c>
      <c r="G21" s="7"/>
      <c r="H21" s="6"/>
      <c r="I21" s="6"/>
      <c r="J21" s="6"/>
    </row>
    <row r="22" spans="2:10" ht="15.75" thickBot="1" x14ac:dyDescent="0.3">
      <c r="B22" s="36"/>
      <c r="C22" s="37"/>
      <c r="D22" s="36"/>
      <c r="E22" s="36"/>
      <c r="F22" s="36"/>
      <c r="G22" s="36"/>
      <c r="H22" s="6"/>
      <c r="I22" s="6"/>
      <c r="J22" s="6"/>
    </row>
    <row r="23" spans="2:10" ht="39" thickBot="1" x14ac:dyDescent="0.3">
      <c r="B23" s="10" t="s">
        <v>332</v>
      </c>
      <c r="C23" s="11" t="s">
        <v>333</v>
      </c>
      <c r="D23" s="11" t="s">
        <v>334</v>
      </c>
      <c r="E23" s="11" t="s">
        <v>335</v>
      </c>
      <c r="F23" s="11" t="s">
        <v>336</v>
      </c>
    </row>
    <row r="24" spans="2:10" ht="15.75" thickBot="1" x14ac:dyDescent="0.3">
      <c r="B24" s="156" t="s">
        <v>598</v>
      </c>
      <c r="C24" s="157"/>
      <c r="D24" s="157"/>
      <c r="E24" s="157"/>
      <c r="F24" s="158"/>
    </row>
    <row r="25" spans="2:10" ht="26.25" thickBot="1" x14ac:dyDescent="0.3">
      <c r="B25" s="29">
        <v>1</v>
      </c>
      <c r="C25" s="30" t="s">
        <v>311</v>
      </c>
      <c r="D25" s="31" t="s">
        <v>338</v>
      </c>
      <c r="E25" s="31">
        <v>3</v>
      </c>
      <c r="F25" s="31" t="s">
        <v>587</v>
      </c>
    </row>
    <row r="26" spans="2:10" ht="39" thickBot="1" x14ac:dyDescent="0.3">
      <c r="B26" s="29">
        <v>2</v>
      </c>
      <c r="C26" s="30" t="s">
        <v>600</v>
      </c>
      <c r="D26" s="31" t="s">
        <v>338</v>
      </c>
      <c r="E26" s="31">
        <v>3</v>
      </c>
      <c r="F26" s="31" t="s">
        <v>588</v>
      </c>
    </row>
    <row r="27" spans="2:10" ht="26.25" thickBot="1" x14ac:dyDescent="0.3">
      <c r="B27" s="29">
        <v>3</v>
      </c>
      <c r="C27" s="30" t="s">
        <v>591</v>
      </c>
      <c r="D27" s="31" t="s">
        <v>592</v>
      </c>
      <c r="E27" s="31">
        <v>3</v>
      </c>
      <c r="F27" s="31" t="s">
        <v>588</v>
      </c>
    </row>
    <row r="28" spans="2:10" ht="39" thickBot="1" x14ac:dyDescent="0.3">
      <c r="B28" s="29">
        <v>4</v>
      </c>
      <c r="C28" s="30" t="s">
        <v>593</v>
      </c>
      <c r="D28" s="31" t="s">
        <v>589</v>
      </c>
      <c r="E28" s="31">
        <v>3</v>
      </c>
      <c r="F28" s="30" t="s">
        <v>594</v>
      </c>
    </row>
    <row r="29" spans="2:10" ht="26.25" thickBot="1" x14ac:dyDescent="0.3">
      <c r="B29" s="29">
        <v>5</v>
      </c>
      <c r="C29" s="30" t="s">
        <v>590</v>
      </c>
      <c r="D29" s="31" t="s">
        <v>477</v>
      </c>
      <c r="E29" s="31">
        <v>7</v>
      </c>
      <c r="F29" s="30" t="s">
        <v>342</v>
      </c>
    </row>
    <row r="30" spans="2:10" x14ac:dyDescent="0.25">
      <c r="B30" s="36"/>
      <c r="C30" s="37"/>
      <c r="D30" s="36"/>
      <c r="E30" s="36"/>
      <c r="F30" s="36"/>
      <c r="G30" s="36"/>
      <c r="H30" s="6"/>
      <c r="I30" s="6"/>
      <c r="J30" s="6"/>
    </row>
    <row r="31" spans="2:10" x14ac:dyDescent="0.25">
      <c r="B31" s="36"/>
      <c r="C31" s="37"/>
      <c r="D31" s="36"/>
      <c r="E31" s="36"/>
      <c r="F31" s="36"/>
      <c r="G31" s="36"/>
      <c r="H31" s="6"/>
      <c r="I31" s="6"/>
      <c r="J31" s="6"/>
    </row>
    <row r="32" spans="2:10" x14ac:dyDescent="0.25">
      <c r="B32" s="36"/>
      <c r="C32" s="37"/>
      <c r="D32" s="36"/>
      <c r="E32" s="36"/>
      <c r="F32" s="36"/>
      <c r="G32" s="36"/>
      <c r="H32" s="6"/>
      <c r="I32" s="6"/>
      <c r="J32" s="6"/>
    </row>
    <row r="33" spans="1:7" s="1" customFormat="1" ht="30.2" customHeight="1" x14ac:dyDescent="0.25">
      <c r="A33" s="9" t="s">
        <v>143</v>
      </c>
      <c r="B33" s="155" t="s">
        <v>331</v>
      </c>
      <c r="C33" s="155"/>
      <c r="D33" s="155"/>
      <c r="E33" s="155"/>
      <c r="F33" s="155"/>
      <c r="G33" s="155"/>
    </row>
    <row r="34" spans="1:7" ht="15.75" thickBot="1" x14ac:dyDescent="0.3"/>
    <row r="35" spans="1:7" ht="39" thickBot="1" x14ac:dyDescent="0.3">
      <c r="B35" s="10" t="s">
        <v>332</v>
      </c>
      <c r="C35" s="11" t="s">
        <v>333</v>
      </c>
      <c r="D35" s="11" t="s">
        <v>334</v>
      </c>
      <c r="E35" s="11" t="s">
        <v>335</v>
      </c>
      <c r="F35" s="11" t="s">
        <v>336</v>
      </c>
    </row>
    <row r="36" spans="1:7" ht="15.75" thickBot="1" x14ac:dyDescent="0.3">
      <c r="B36" s="156" t="s">
        <v>527</v>
      </c>
      <c r="C36" s="157"/>
      <c r="D36" s="157"/>
      <c r="E36" s="157"/>
      <c r="F36" s="158"/>
    </row>
    <row r="37" spans="1:7" ht="26.25" thickBot="1" x14ac:dyDescent="0.3">
      <c r="B37" s="29">
        <v>1</v>
      </c>
      <c r="C37" s="30" t="s">
        <v>800</v>
      </c>
      <c r="D37" s="31" t="s">
        <v>529</v>
      </c>
      <c r="E37" s="31">
        <v>7</v>
      </c>
      <c r="F37" s="31" t="s">
        <v>533</v>
      </c>
    </row>
    <row r="38" spans="1:7" ht="26.25" thickBot="1" x14ac:dyDescent="0.3">
      <c r="B38" s="29">
        <v>2</v>
      </c>
      <c r="C38" s="30" t="s">
        <v>805</v>
      </c>
      <c r="D38" s="31" t="s">
        <v>529</v>
      </c>
      <c r="E38" s="31">
        <v>7</v>
      </c>
      <c r="F38" s="31" t="s">
        <v>806</v>
      </c>
    </row>
    <row r="39" spans="1:7" ht="26.25" thickBot="1" x14ac:dyDescent="0.3">
      <c r="B39" s="29">
        <v>3</v>
      </c>
      <c r="C39" s="30" t="s">
        <v>532</v>
      </c>
      <c r="D39" s="31" t="s">
        <v>338</v>
      </c>
      <c r="E39" s="31">
        <v>7</v>
      </c>
      <c r="F39" s="31" t="s">
        <v>533</v>
      </c>
    </row>
    <row r="40" spans="1:7" ht="26.25" thickBot="1" x14ac:dyDescent="0.3">
      <c r="B40" s="29">
        <v>4</v>
      </c>
      <c r="C40" s="30" t="s">
        <v>528</v>
      </c>
      <c r="D40" s="31" t="s">
        <v>477</v>
      </c>
      <c r="E40" s="31">
        <v>7</v>
      </c>
      <c r="F40" s="30" t="s">
        <v>342</v>
      </c>
    </row>
    <row r="41" spans="1:7" ht="15.75" thickBot="1" x14ac:dyDescent="0.3">
      <c r="B41" s="151" t="s">
        <v>602</v>
      </c>
      <c r="C41" s="152"/>
      <c r="D41" s="152"/>
      <c r="E41" s="152"/>
      <c r="F41" s="153"/>
    </row>
    <row r="42" spans="1:7" ht="26.25" thickBot="1" x14ac:dyDescent="0.3">
      <c r="B42" s="26">
        <v>1</v>
      </c>
      <c r="C42" s="24" t="s">
        <v>337</v>
      </c>
      <c r="D42" s="25" t="s">
        <v>338</v>
      </c>
      <c r="E42" s="25">
        <v>7</v>
      </c>
      <c r="F42" s="25" t="s">
        <v>807</v>
      </c>
    </row>
    <row r="43" spans="1:7" ht="26.25" thickBot="1" x14ac:dyDescent="0.3">
      <c r="B43" s="26">
        <v>2</v>
      </c>
      <c r="C43" s="24" t="s">
        <v>340</v>
      </c>
      <c r="D43" s="25" t="s">
        <v>338</v>
      </c>
      <c r="E43" s="25">
        <v>7</v>
      </c>
      <c r="F43" s="24" t="s">
        <v>341</v>
      </c>
    </row>
    <row r="44" spans="1:7" ht="26.25" thickBot="1" x14ac:dyDescent="0.3">
      <c r="B44" s="26">
        <v>3</v>
      </c>
      <c r="C44" s="24" t="s">
        <v>814</v>
      </c>
      <c r="D44" s="25" t="s">
        <v>338</v>
      </c>
      <c r="E44" s="25">
        <v>7</v>
      </c>
      <c r="F44" s="24" t="s">
        <v>813</v>
      </c>
    </row>
    <row r="45" spans="1:7" ht="24.75" thickBot="1" x14ac:dyDescent="0.3">
      <c r="B45" s="26">
        <v>4</v>
      </c>
      <c r="C45" s="93" t="s">
        <v>815</v>
      </c>
      <c r="D45" s="94" t="s">
        <v>338</v>
      </c>
      <c r="E45" s="94">
        <v>7</v>
      </c>
      <c r="F45" s="93" t="s">
        <v>342</v>
      </c>
    </row>
    <row r="46" spans="1:7" ht="26.25" thickBot="1" x14ac:dyDescent="0.3">
      <c r="B46" s="26">
        <v>5</v>
      </c>
      <c r="C46" s="24" t="s">
        <v>372</v>
      </c>
      <c r="D46" s="25" t="s">
        <v>338</v>
      </c>
      <c r="E46" s="25">
        <v>7</v>
      </c>
      <c r="F46" s="24" t="s">
        <v>342</v>
      </c>
    </row>
    <row r="47" spans="1:7" ht="26.25" thickBot="1" x14ac:dyDescent="0.3">
      <c r="B47" s="26">
        <v>6</v>
      </c>
      <c r="C47" s="24" t="s">
        <v>343</v>
      </c>
      <c r="D47" s="25" t="s">
        <v>338</v>
      </c>
      <c r="E47" s="25">
        <v>7</v>
      </c>
      <c r="F47" s="24" t="s">
        <v>344</v>
      </c>
    </row>
    <row r="48" spans="1:7" ht="26.25" thickBot="1" x14ac:dyDescent="0.3">
      <c r="B48" s="26">
        <v>7</v>
      </c>
      <c r="C48" s="24" t="s">
        <v>345</v>
      </c>
      <c r="D48" s="25" t="s">
        <v>338</v>
      </c>
      <c r="E48" s="25">
        <v>5</v>
      </c>
      <c r="F48" s="24" t="s">
        <v>808</v>
      </c>
    </row>
    <row r="49" spans="2:6" ht="26.25" thickBot="1" x14ac:dyDescent="0.3">
      <c r="B49" s="26">
        <v>8</v>
      </c>
      <c r="C49" s="24" t="s">
        <v>346</v>
      </c>
      <c r="D49" s="25" t="s">
        <v>338</v>
      </c>
      <c r="E49" s="25">
        <v>7</v>
      </c>
      <c r="F49" s="24" t="s">
        <v>347</v>
      </c>
    </row>
    <row r="50" spans="2:6" ht="26.25" thickBot="1" x14ac:dyDescent="0.3">
      <c r="B50" s="26">
        <v>9</v>
      </c>
      <c r="C50" s="24" t="s">
        <v>809</v>
      </c>
      <c r="D50" s="25" t="s">
        <v>338</v>
      </c>
      <c r="E50" s="25">
        <v>7</v>
      </c>
      <c r="F50" s="24" t="s">
        <v>806</v>
      </c>
    </row>
    <row r="51" spans="2:6" ht="26.25" thickBot="1" x14ac:dyDescent="0.3">
      <c r="B51" s="26">
        <v>10</v>
      </c>
      <c r="C51" s="24" t="s">
        <v>810</v>
      </c>
      <c r="D51" s="25" t="s">
        <v>338</v>
      </c>
      <c r="E51" s="25">
        <v>7</v>
      </c>
      <c r="F51" s="24" t="s">
        <v>344</v>
      </c>
    </row>
    <row r="52" spans="2:6" ht="26.25" thickBot="1" x14ac:dyDescent="0.3">
      <c r="B52" s="26">
        <v>11</v>
      </c>
      <c r="C52" s="24" t="s">
        <v>348</v>
      </c>
      <c r="D52" s="25" t="s">
        <v>349</v>
      </c>
      <c r="E52" s="25">
        <v>5</v>
      </c>
      <c r="F52" s="24" t="s">
        <v>350</v>
      </c>
    </row>
    <row r="53" spans="2:6" ht="26.25" thickBot="1" x14ac:dyDescent="0.3">
      <c r="B53" s="26">
        <v>12</v>
      </c>
      <c r="C53" s="24" t="s">
        <v>351</v>
      </c>
      <c r="D53" s="25" t="s">
        <v>352</v>
      </c>
      <c r="E53" s="25">
        <v>5</v>
      </c>
      <c r="F53" s="24" t="s">
        <v>353</v>
      </c>
    </row>
    <row r="54" spans="2:6" ht="26.25" thickBot="1" x14ac:dyDescent="0.3">
      <c r="B54" s="26">
        <v>13</v>
      </c>
      <c r="C54" s="24" t="s">
        <v>354</v>
      </c>
      <c r="D54" s="25" t="s">
        <v>338</v>
      </c>
      <c r="E54" s="25">
        <v>21</v>
      </c>
      <c r="F54" s="24" t="s">
        <v>355</v>
      </c>
    </row>
    <row r="55" spans="2:6" ht="26.25" thickBot="1" x14ac:dyDescent="0.3">
      <c r="B55" s="26">
        <v>14</v>
      </c>
      <c r="C55" s="24" t="s">
        <v>476</v>
      </c>
      <c r="D55" s="25" t="s">
        <v>477</v>
      </c>
      <c r="E55" s="25">
        <v>5</v>
      </c>
      <c r="F55" s="24" t="s">
        <v>478</v>
      </c>
    </row>
    <row r="56" spans="2:6" ht="26.25" thickBot="1" x14ac:dyDescent="0.3">
      <c r="B56" s="26">
        <v>15</v>
      </c>
      <c r="C56" s="24" t="s">
        <v>671</v>
      </c>
      <c r="D56" s="25" t="s">
        <v>669</v>
      </c>
      <c r="E56" s="25">
        <v>5</v>
      </c>
      <c r="F56" s="24" t="s">
        <v>670</v>
      </c>
    </row>
    <row r="57" spans="2:6" ht="15.75" thickBot="1" x14ac:dyDescent="0.3">
      <c r="B57" s="151" t="s">
        <v>356</v>
      </c>
      <c r="C57" s="152"/>
      <c r="D57" s="152"/>
      <c r="E57" s="152"/>
      <c r="F57" s="153"/>
    </row>
    <row r="58" spans="2:6" ht="26.25" thickBot="1" x14ac:dyDescent="0.3">
      <c r="B58" s="26">
        <v>1</v>
      </c>
      <c r="C58" s="24" t="s">
        <v>479</v>
      </c>
      <c r="D58" s="25" t="s">
        <v>357</v>
      </c>
      <c r="E58" s="25">
        <v>7</v>
      </c>
      <c r="F58" s="24" t="s">
        <v>341</v>
      </c>
    </row>
    <row r="59" spans="2:6" ht="26.25" thickBot="1" x14ac:dyDescent="0.3">
      <c r="B59" s="26">
        <v>2</v>
      </c>
      <c r="C59" s="24" t="s">
        <v>358</v>
      </c>
      <c r="D59" s="25" t="s">
        <v>357</v>
      </c>
      <c r="E59" s="25">
        <v>7</v>
      </c>
      <c r="F59" s="24" t="s">
        <v>359</v>
      </c>
    </row>
    <row r="60" spans="2:6" ht="26.25" thickBot="1" x14ac:dyDescent="0.3">
      <c r="B60" s="26">
        <v>3</v>
      </c>
      <c r="C60" s="24" t="s">
        <v>361</v>
      </c>
      <c r="D60" s="25" t="s">
        <v>360</v>
      </c>
      <c r="E60" s="25">
        <v>7</v>
      </c>
      <c r="F60" s="24" t="s">
        <v>362</v>
      </c>
    </row>
    <row r="61" spans="2:6" ht="24.75" thickBot="1" x14ac:dyDescent="0.3">
      <c r="B61" s="95">
        <v>4</v>
      </c>
      <c r="C61" s="93" t="s">
        <v>816</v>
      </c>
      <c r="D61" s="96" t="s">
        <v>357</v>
      </c>
      <c r="E61" s="94">
        <v>7</v>
      </c>
      <c r="F61" s="93" t="s">
        <v>817</v>
      </c>
    </row>
    <row r="62" spans="2:6" ht="26.25" thickBot="1" x14ac:dyDescent="0.3">
      <c r="B62" s="26">
        <v>5</v>
      </c>
      <c r="C62" s="24" t="s">
        <v>363</v>
      </c>
      <c r="D62" s="25" t="s">
        <v>360</v>
      </c>
      <c r="E62" s="25">
        <v>7</v>
      </c>
      <c r="F62" s="24" t="s">
        <v>818</v>
      </c>
    </row>
    <row r="63" spans="2:6" ht="26.25" thickBot="1" x14ac:dyDescent="0.3">
      <c r="B63" s="26">
        <v>6</v>
      </c>
      <c r="C63" s="24" t="s">
        <v>364</v>
      </c>
      <c r="D63" s="25" t="s">
        <v>360</v>
      </c>
      <c r="E63" s="25">
        <v>7</v>
      </c>
      <c r="F63" s="24" t="s">
        <v>819</v>
      </c>
    </row>
    <row r="64" spans="2:6" ht="26.25" thickBot="1" x14ac:dyDescent="0.3">
      <c r="B64" s="26">
        <v>7</v>
      </c>
      <c r="C64" s="24" t="s">
        <v>450</v>
      </c>
      <c r="D64" s="25" t="s">
        <v>357</v>
      </c>
      <c r="E64" s="25">
        <v>7</v>
      </c>
      <c r="F64" s="24" t="s">
        <v>811</v>
      </c>
    </row>
    <row r="65" spans="2:6" ht="26.25" thickBot="1" x14ac:dyDescent="0.3">
      <c r="B65" s="26">
        <v>8</v>
      </c>
      <c r="C65" s="24" t="s">
        <v>820</v>
      </c>
      <c r="D65" s="25" t="s">
        <v>357</v>
      </c>
      <c r="E65" s="25">
        <v>7</v>
      </c>
      <c r="F65" s="24" t="s">
        <v>821</v>
      </c>
    </row>
    <row r="66" spans="2:6" ht="26.25" thickBot="1" x14ac:dyDescent="0.3">
      <c r="B66" s="95">
        <v>9</v>
      </c>
      <c r="C66" s="24" t="s">
        <v>574</v>
      </c>
      <c r="D66" s="25" t="s">
        <v>575</v>
      </c>
      <c r="E66" s="25">
        <v>7</v>
      </c>
      <c r="F66" s="24" t="s">
        <v>822</v>
      </c>
    </row>
    <row r="67" spans="2:6" ht="26.25" thickBot="1" x14ac:dyDescent="0.3">
      <c r="B67" s="26">
        <v>10</v>
      </c>
      <c r="C67" s="24" t="s">
        <v>810</v>
      </c>
      <c r="D67" s="35" t="s">
        <v>370</v>
      </c>
      <c r="E67" s="25">
        <v>7</v>
      </c>
      <c r="F67" s="24" t="s">
        <v>812</v>
      </c>
    </row>
    <row r="68" spans="2:6" ht="26.25" thickBot="1" x14ac:dyDescent="0.3">
      <c r="B68" s="26">
        <v>11</v>
      </c>
      <c r="C68" s="24" t="s">
        <v>365</v>
      </c>
      <c r="D68" s="25" t="s">
        <v>357</v>
      </c>
      <c r="E68" s="25">
        <v>5</v>
      </c>
      <c r="F68" s="24" t="s">
        <v>366</v>
      </c>
    </row>
    <row r="69" spans="2:6" ht="26.25" thickBot="1" x14ac:dyDescent="0.3">
      <c r="B69" s="26">
        <v>12</v>
      </c>
      <c r="C69" s="24" t="s">
        <v>367</v>
      </c>
      <c r="D69" s="25" t="s">
        <v>357</v>
      </c>
      <c r="E69" s="25">
        <v>7</v>
      </c>
      <c r="F69" s="24" t="s">
        <v>368</v>
      </c>
    </row>
    <row r="70" spans="2:6" ht="26.25" thickBot="1" x14ac:dyDescent="0.3">
      <c r="B70" s="26">
        <v>13</v>
      </c>
      <c r="C70" s="24" t="s">
        <v>369</v>
      </c>
      <c r="D70" s="25" t="s">
        <v>370</v>
      </c>
      <c r="E70" s="25">
        <v>21</v>
      </c>
      <c r="F70" s="24" t="s">
        <v>371</v>
      </c>
    </row>
    <row r="71" spans="2:6" ht="26.25" thickBot="1" x14ac:dyDescent="0.3">
      <c r="B71" s="95">
        <v>14</v>
      </c>
      <c r="C71" s="24" t="s">
        <v>351</v>
      </c>
      <c r="D71" s="25" t="s">
        <v>360</v>
      </c>
      <c r="E71" s="25">
        <v>5</v>
      </c>
      <c r="F71" s="25" t="s">
        <v>823</v>
      </c>
    </row>
    <row r="72" spans="2:6" ht="26.25" thickBot="1" x14ac:dyDescent="0.3">
      <c r="B72" s="26">
        <v>15</v>
      </c>
      <c r="C72" s="24" t="s">
        <v>530</v>
      </c>
      <c r="D72" s="25" t="s">
        <v>370</v>
      </c>
      <c r="E72" s="25">
        <v>7</v>
      </c>
      <c r="F72" s="24" t="s">
        <v>339</v>
      </c>
    </row>
    <row r="73" spans="2:6" x14ac:dyDescent="0.25">
      <c r="B73" s="27"/>
      <c r="C73" s="28"/>
      <c r="D73" s="27"/>
      <c r="E73" s="27"/>
      <c r="F73" s="27"/>
    </row>
    <row r="74" spans="2:6" x14ac:dyDescent="0.25">
      <c r="B74" s="27"/>
      <c r="C74" s="28"/>
      <c r="D74" s="27"/>
      <c r="E74" s="27"/>
      <c r="F74" s="27"/>
    </row>
  </sheetData>
  <mergeCells count="7">
    <mergeCell ref="B57:F57"/>
    <mergeCell ref="E1:G1"/>
    <mergeCell ref="B2:G2"/>
    <mergeCell ref="B33:G33"/>
    <mergeCell ref="B36:F36"/>
    <mergeCell ref="B41:F41"/>
    <mergeCell ref="B24:F24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view="pageBreakPreview" topLeftCell="A79" zoomScale="93" zoomScaleNormal="100" zoomScaleSheetLayoutView="93" workbookViewId="0">
      <selection activeCell="A79" sqref="A1:XFD1048576"/>
    </sheetView>
  </sheetViews>
  <sheetFormatPr defaultColWidth="9.140625" defaultRowHeight="15" x14ac:dyDescent="0.25"/>
  <cols>
    <col min="1" max="3" width="9.140625" style="18"/>
    <col min="4" max="4" width="63.42578125" style="18" customWidth="1"/>
    <col min="5" max="7" width="9.140625" style="18"/>
    <col min="8" max="8" width="11.42578125" style="18" customWidth="1"/>
    <col min="9" max="16384" width="9.140625" style="18"/>
  </cols>
  <sheetData>
    <row r="1" spans="1:8" x14ac:dyDescent="0.25">
      <c r="E1" s="163" t="s">
        <v>444</v>
      </c>
      <c r="F1" s="163"/>
      <c r="G1" s="163"/>
      <c r="H1" s="163"/>
    </row>
    <row r="2" spans="1:8" s="20" customFormat="1" ht="42" customHeight="1" x14ac:dyDescent="0.25">
      <c r="A2" s="107" t="s">
        <v>62</v>
      </c>
      <c r="B2" s="164" t="s">
        <v>400</v>
      </c>
      <c r="C2" s="164"/>
      <c r="D2" s="164"/>
      <c r="E2" s="164"/>
      <c r="F2" s="164"/>
      <c r="G2" s="164"/>
    </row>
    <row r="3" spans="1:8" x14ac:dyDescent="0.25">
      <c r="A3" s="18" t="s">
        <v>399</v>
      </c>
    </row>
    <row r="5" spans="1:8" ht="60" x14ac:dyDescent="0.25">
      <c r="A5" s="12" t="s">
        <v>305</v>
      </c>
      <c r="B5" s="165" t="s">
        <v>374</v>
      </c>
      <c r="C5" s="165"/>
      <c r="D5" s="165"/>
      <c r="E5" s="12" t="s">
        <v>334</v>
      </c>
      <c r="F5" s="12" t="s">
        <v>386</v>
      </c>
      <c r="G5" s="12" t="s">
        <v>43</v>
      </c>
      <c r="H5" s="12" t="s">
        <v>375</v>
      </c>
    </row>
    <row r="6" spans="1:8" x14ac:dyDescent="0.25">
      <c r="A6" s="12">
        <v>1</v>
      </c>
      <c r="B6" s="160" t="s">
        <v>376</v>
      </c>
      <c r="C6" s="166"/>
      <c r="D6" s="167"/>
      <c r="E6" s="13" t="s">
        <v>377</v>
      </c>
      <c r="F6" s="14">
        <v>0.5</v>
      </c>
      <c r="G6" s="15">
        <v>100</v>
      </c>
      <c r="H6" s="15">
        <f>F6*G6</f>
        <v>50</v>
      </c>
    </row>
    <row r="7" spans="1:8" x14ac:dyDescent="0.25">
      <c r="A7" s="12">
        <v>2</v>
      </c>
      <c r="B7" s="159" t="s">
        <v>534</v>
      </c>
      <c r="C7" s="159"/>
      <c r="D7" s="159"/>
      <c r="E7" s="13" t="s">
        <v>377</v>
      </c>
      <c r="F7" s="14">
        <v>1</v>
      </c>
      <c r="G7" s="15">
        <v>150</v>
      </c>
      <c r="H7" s="15">
        <f>F7*G7</f>
        <v>150</v>
      </c>
    </row>
    <row r="8" spans="1:8" x14ac:dyDescent="0.25">
      <c r="A8" s="12">
        <v>3</v>
      </c>
      <c r="B8" s="159" t="s">
        <v>379</v>
      </c>
      <c r="C8" s="159"/>
      <c r="D8" s="159"/>
      <c r="E8" s="13" t="s">
        <v>377</v>
      </c>
      <c r="F8" s="14">
        <v>1</v>
      </c>
      <c r="G8" s="15">
        <v>150</v>
      </c>
      <c r="H8" s="15">
        <f>F8*G8</f>
        <v>150</v>
      </c>
    </row>
    <row r="9" spans="1:8" x14ac:dyDescent="0.25">
      <c r="A9" s="12">
        <v>4</v>
      </c>
      <c r="B9" s="159" t="s">
        <v>640</v>
      </c>
      <c r="C9" s="159"/>
      <c r="D9" s="159"/>
      <c r="E9" s="13" t="s">
        <v>377</v>
      </c>
      <c r="F9" s="14">
        <v>0.5</v>
      </c>
      <c r="G9" s="15">
        <v>40</v>
      </c>
      <c r="H9" s="15">
        <f t="shared" ref="H9:H51" si="0">F9*G9</f>
        <v>20</v>
      </c>
    </row>
    <row r="10" spans="1:8" x14ac:dyDescent="0.25">
      <c r="A10" s="12">
        <v>5</v>
      </c>
      <c r="B10" s="159" t="s">
        <v>641</v>
      </c>
      <c r="C10" s="159"/>
      <c r="D10" s="159"/>
      <c r="E10" s="13" t="s">
        <v>377</v>
      </c>
      <c r="F10" s="14">
        <v>0.5</v>
      </c>
      <c r="G10" s="15">
        <v>80</v>
      </c>
      <c r="H10" s="15">
        <f t="shared" si="0"/>
        <v>40</v>
      </c>
    </row>
    <row r="11" spans="1:8" x14ac:dyDescent="0.25">
      <c r="A11" s="12">
        <v>6</v>
      </c>
      <c r="B11" s="159" t="s">
        <v>535</v>
      </c>
      <c r="C11" s="159"/>
      <c r="D11" s="159"/>
      <c r="E11" s="13" t="s">
        <v>377</v>
      </c>
      <c r="F11" s="14">
        <v>1</v>
      </c>
      <c r="G11" s="15">
        <v>50</v>
      </c>
      <c r="H11" s="15">
        <f t="shared" si="0"/>
        <v>50</v>
      </c>
    </row>
    <row r="12" spans="1:8" x14ac:dyDescent="0.25">
      <c r="A12" s="12">
        <v>7</v>
      </c>
      <c r="B12" s="159" t="s">
        <v>536</v>
      </c>
      <c r="C12" s="159"/>
      <c r="D12" s="159"/>
      <c r="E12" s="13" t="s">
        <v>377</v>
      </c>
      <c r="F12" s="14">
        <v>1</v>
      </c>
      <c r="G12" s="15">
        <v>100</v>
      </c>
      <c r="H12" s="15">
        <f t="shared" si="0"/>
        <v>100</v>
      </c>
    </row>
    <row r="13" spans="1:8" ht="15.75" customHeight="1" x14ac:dyDescent="0.25">
      <c r="A13" s="12">
        <v>8</v>
      </c>
      <c r="B13" s="160" t="s">
        <v>729</v>
      </c>
      <c r="C13" s="161"/>
      <c r="D13" s="162"/>
      <c r="E13" s="13" t="s">
        <v>377</v>
      </c>
      <c r="F13" s="14">
        <v>1</v>
      </c>
      <c r="G13" s="15">
        <v>150</v>
      </c>
      <c r="H13" s="15">
        <f t="shared" si="0"/>
        <v>150</v>
      </c>
    </row>
    <row r="14" spans="1:8" ht="15.75" customHeight="1" x14ac:dyDescent="0.25">
      <c r="A14" s="12">
        <v>9</v>
      </c>
      <c r="B14" s="160" t="s">
        <v>730</v>
      </c>
      <c r="C14" s="161"/>
      <c r="D14" s="162"/>
      <c r="E14" s="13" t="s">
        <v>377</v>
      </c>
      <c r="F14" s="14">
        <v>1</v>
      </c>
      <c r="G14" s="15">
        <v>250</v>
      </c>
      <c r="H14" s="15">
        <f t="shared" si="0"/>
        <v>250</v>
      </c>
    </row>
    <row r="15" spans="1:8" ht="15.75" customHeight="1" x14ac:dyDescent="0.25">
      <c r="A15" s="12">
        <v>10</v>
      </c>
      <c r="B15" s="159" t="s">
        <v>380</v>
      </c>
      <c r="C15" s="159"/>
      <c r="D15" s="159"/>
      <c r="E15" s="13" t="s">
        <v>554</v>
      </c>
      <c r="F15" s="14">
        <v>18</v>
      </c>
      <c r="G15" s="15">
        <v>300</v>
      </c>
      <c r="H15" s="15">
        <f t="shared" si="0"/>
        <v>5400</v>
      </c>
    </row>
    <row r="16" spans="1:8" x14ac:dyDescent="0.25">
      <c r="A16" s="12">
        <v>11</v>
      </c>
      <c r="B16" s="159" t="s">
        <v>381</v>
      </c>
      <c r="C16" s="159"/>
      <c r="D16" s="159"/>
      <c r="E16" s="13" t="s">
        <v>554</v>
      </c>
      <c r="F16" s="14">
        <v>0.2</v>
      </c>
      <c r="G16" s="15">
        <v>510</v>
      </c>
      <c r="H16" s="15">
        <f t="shared" si="0"/>
        <v>102</v>
      </c>
    </row>
    <row r="17" spans="1:8" x14ac:dyDescent="0.25">
      <c r="A17" s="12">
        <v>12</v>
      </c>
      <c r="B17" s="159" t="s">
        <v>642</v>
      </c>
      <c r="C17" s="159"/>
      <c r="D17" s="159"/>
      <c r="E17" s="13" t="s">
        <v>554</v>
      </c>
      <c r="F17" s="14">
        <v>0.2</v>
      </c>
      <c r="G17" s="15">
        <v>1100</v>
      </c>
      <c r="H17" s="15">
        <f t="shared" si="0"/>
        <v>220</v>
      </c>
    </row>
    <row r="18" spans="1:8" x14ac:dyDescent="0.25">
      <c r="A18" s="12">
        <v>13</v>
      </c>
      <c r="B18" s="160" t="s">
        <v>643</v>
      </c>
      <c r="C18" s="161"/>
      <c r="D18" s="162"/>
      <c r="E18" s="13" t="s">
        <v>377</v>
      </c>
      <c r="F18" s="14">
        <v>0.2</v>
      </c>
      <c r="G18" s="15">
        <v>500</v>
      </c>
      <c r="H18" s="15">
        <f>F18*G18</f>
        <v>100</v>
      </c>
    </row>
    <row r="19" spans="1:8" x14ac:dyDescent="0.25">
      <c r="A19" s="12">
        <v>14</v>
      </c>
      <c r="B19" s="159" t="s">
        <v>555</v>
      </c>
      <c r="C19" s="159"/>
      <c r="D19" s="159"/>
      <c r="E19" s="13" t="s">
        <v>554</v>
      </c>
      <c r="F19" s="14">
        <v>0.2</v>
      </c>
      <c r="G19" s="15">
        <v>460</v>
      </c>
      <c r="H19" s="15">
        <f t="shared" si="0"/>
        <v>92</v>
      </c>
    </row>
    <row r="20" spans="1:8" x14ac:dyDescent="0.25">
      <c r="A20" s="12">
        <v>15</v>
      </c>
      <c r="B20" s="159" t="s">
        <v>382</v>
      </c>
      <c r="C20" s="159"/>
      <c r="D20" s="159"/>
      <c r="E20" s="13" t="s">
        <v>377</v>
      </c>
      <c r="F20" s="14">
        <v>0.3</v>
      </c>
      <c r="G20" s="15">
        <v>1500</v>
      </c>
      <c r="H20" s="15">
        <f t="shared" si="0"/>
        <v>450</v>
      </c>
    </row>
    <row r="21" spans="1:8" ht="15" customHeight="1" x14ac:dyDescent="0.25">
      <c r="A21" s="12">
        <v>16</v>
      </c>
      <c r="B21" s="168" t="s">
        <v>731</v>
      </c>
      <c r="C21" s="169"/>
      <c r="D21" s="170"/>
      <c r="E21" s="13" t="s">
        <v>377</v>
      </c>
      <c r="F21" s="14">
        <v>0.5</v>
      </c>
      <c r="G21" s="15">
        <v>500</v>
      </c>
      <c r="H21" s="15">
        <f t="shared" si="0"/>
        <v>250</v>
      </c>
    </row>
    <row r="22" spans="1:8" ht="15" customHeight="1" x14ac:dyDescent="0.25">
      <c r="A22" s="12">
        <v>17</v>
      </c>
      <c r="B22" s="168" t="s">
        <v>732</v>
      </c>
      <c r="C22" s="169"/>
      <c r="D22" s="170"/>
      <c r="E22" s="13" t="s">
        <v>377</v>
      </c>
      <c r="F22" s="14">
        <v>1</v>
      </c>
      <c r="G22" s="15">
        <v>300</v>
      </c>
      <c r="H22" s="15">
        <f t="shared" si="0"/>
        <v>300</v>
      </c>
    </row>
    <row r="23" spans="1:8" ht="15" customHeight="1" x14ac:dyDescent="0.25">
      <c r="A23" s="12">
        <v>18</v>
      </c>
      <c r="B23" s="168" t="s">
        <v>644</v>
      </c>
      <c r="C23" s="169"/>
      <c r="D23" s="170"/>
      <c r="E23" s="13" t="s">
        <v>377</v>
      </c>
      <c r="F23" s="14">
        <v>2</v>
      </c>
      <c r="G23" s="15">
        <v>80</v>
      </c>
      <c r="H23" s="15">
        <f t="shared" si="0"/>
        <v>160</v>
      </c>
    </row>
    <row r="24" spans="1:8" ht="15" customHeight="1" x14ac:dyDescent="0.25">
      <c r="A24" s="12">
        <v>19</v>
      </c>
      <c r="B24" s="168" t="s">
        <v>645</v>
      </c>
      <c r="C24" s="169"/>
      <c r="D24" s="170"/>
      <c r="E24" s="13" t="s">
        <v>377</v>
      </c>
      <c r="F24" s="14">
        <v>0.2</v>
      </c>
      <c r="G24" s="15">
        <v>200</v>
      </c>
      <c r="H24" s="15">
        <f t="shared" si="0"/>
        <v>40</v>
      </c>
    </row>
    <row r="25" spans="1:8" ht="14.25" customHeight="1" x14ac:dyDescent="0.25">
      <c r="A25" s="12">
        <v>20</v>
      </c>
      <c r="B25" s="171" t="s">
        <v>646</v>
      </c>
      <c r="C25" s="172"/>
      <c r="D25" s="173"/>
      <c r="E25" s="13" t="s">
        <v>377</v>
      </c>
      <c r="F25" s="14">
        <v>1</v>
      </c>
      <c r="G25" s="15">
        <v>160</v>
      </c>
      <c r="H25" s="15">
        <f t="shared" si="0"/>
        <v>160</v>
      </c>
    </row>
    <row r="26" spans="1:8" x14ac:dyDescent="0.25">
      <c r="A26" s="12">
        <v>21</v>
      </c>
      <c r="B26" s="159" t="s">
        <v>556</v>
      </c>
      <c r="C26" s="159"/>
      <c r="D26" s="159"/>
      <c r="E26" s="13" t="s">
        <v>378</v>
      </c>
      <c r="F26" s="14">
        <v>1</v>
      </c>
      <c r="G26" s="15">
        <v>40</v>
      </c>
      <c r="H26" s="15">
        <f t="shared" si="0"/>
        <v>40</v>
      </c>
    </row>
    <row r="27" spans="1:8" x14ac:dyDescent="0.25">
      <c r="A27" s="12">
        <v>22</v>
      </c>
      <c r="B27" s="159" t="s">
        <v>557</v>
      </c>
      <c r="C27" s="159"/>
      <c r="D27" s="159"/>
      <c r="E27" s="13" t="s">
        <v>378</v>
      </c>
      <c r="F27" s="14">
        <v>1</v>
      </c>
      <c r="G27" s="15">
        <v>70</v>
      </c>
      <c r="H27" s="15">
        <f t="shared" si="0"/>
        <v>70</v>
      </c>
    </row>
    <row r="28" spans="1:8" x14ac:dyDescent="0.25">
      <c r="A28" s="12">
        <v>23</v>
      </c>
      <c r="B28" s="159" t="s">
        <v>733</v>
      </c>
      <c r="C28" s="159"/>
      <c r="D28" s="159"/>
      <c r="E28" s="13" t="s">
        <v>378</v>
      </c>
      <c r="F28" s="14">
        <v>1</v>
      </c>
      <c r="G28" s="15">
        <v>240</v>
      </c>
      <c r="H28" s="15">
        <f t="shared" si="0"/>
        <v>240</v>
      </c>
    </row>
    <row r="29" spans="1:8" ht="15" customHeight="1" x14ac:dyDescent="0.25">
      <c r="A29" s="12">
        <v>24</v>
      </c>
      <c r="B29" s="171" t="s">
        <v>734</v>
      </c>
      <c r="C29" s="172"/>
      <c r="D29" s="173"/>
      <c r="E29" s="13" t="s">
        <v>377</v>
      </c>
      <c r="F29" s="14">
        <v>1</v>
      </c>
      <c r="G29" s="15">
        <v>200</v>
      </c>
      <c r="H29" s="15">
        <f t="shared" si="0"/>
        <v>200</v>
      </c>
    </row>
    <row r="30" spans="1:8" ht="15" customHeight="1" x14ac:dyDescent="0.25">
      <c r="A30" s="12">
        <v>25</v>
      </c>
      <c r="B30" s="171" t="s">
        <v>735</v>
      </c>
      <c r="C30" s="172"/>
      <c r="D30" s="173"/>
      <c r="E30" s="13" t="s">
        <v>377</v>
      </c>
      <c r="F30" s="14">
        <v>1</v>
      </c>
      <c r="G30" s="15">
        <v>50</v>
      </c>
      <c r="H30" s="15">
        <f t="shared" si="0"/>
        <v>50</v>
      </c>
    </row>
    <row r="31" spans="1:8" x14ac:dyDescent="0.25">
      <c r="A31" s="12">
        <v>26</v>
      </c>
      <c r="B31" s="159" t="s">
        <v>383</v>
      </c>
      <c r="C31" s="159"/>
      <c r="D31" s="159"/>
      <c r="E31" s="13" t="s">
        <v>377</v>
      </c>
      <c r="F31" s="14">
        <v>3</v>
      </c>
      <c r="G31" s="15">
        <v>17</v>
      </c>
      <c r="H31" s="15">
        <f t="shared" si="0"/>
        <v>51</v>
      </c>
    </row>
    <row r="32" spans="1:8" x14ac:dyDescent="0.25">
      <c r="A32" s="12">
        <v>27</v>
      </c>
      <c r="B32" s="159" t="s">
        <v>736</v>
      </c>
      <c r="C32" s="159"/>
      <c r="D32" s="159"/>
      <c r="E32" s="13" t="s">
        <v>377</v>
      </c>
      <c r="F32" s="14">
        <v>1</v>
      </c>
      <c r="G32" s="15">
        <v>160</v>
      </c>
      <c r="H32" s="15">
        <f t="shared" si="0"/>
        <v>160</v>
      </c>
    </row>
    <row r="33" spans="1:8" ht="15" customHeight="1" x14ac:dyDescent="0.25">
      <c r="A33" s="12">
        <v>28</v>
      </c>
      <c r="B33" s="171" t="s">
        <v>737</v>
      </c>
      <c r="C33" s="172"/>
      <c r="D33" s="173"/>
      <c r="E33" s="13" t="s">
        <v>378</v>
      </c>
      <c r="F33" s="14">
        <v>20</v>
      </c>
      <c r="G33" s="15">
        <v>7</v>
      </c>
      <c r="H33" s="15">
        <f t="shared" si="0"/>
        <v>140</v>
      </c>
    </row>
    <row r="34" spans="1:8" ht="15" customHeight="1" x14ac:dyDescent="0.25">
      <c r="A34" s="12">
        <v>29</v>
      </c>
      <c r="B34" s="171" t="s">
        <v>738</v>
      </c>
      <c r="C34" s="172"/>
      <c r="D34" s="173"/>
      <c r="E34" s="13" t="s">
        <v>378</v>
      </c>
      <c r="F34" s="14">
        <v>20</v>
      </c>
      <c r="G34" s="15">
        <v>3</v>
      </c>
      <c r="H34" s="15">
        <f t="shared" si="0"/>
        <v>60</v>
      </c>
    </row>
    <row r="35" spans="1:8" ht="15" customHeight="1" x14ac:dyDescent="0.25">
      <c r="A35" s="12">
        <v>30</v>
      </c>
      <c r="B35" s="171" t="s">
        <v>647</v>
      </c>
      <c r="C35" s="172"/>
      <c r="D35" s="173"/>
      <c r="E35" s="13" t="s">
        <v>378</v>
      </c>
      <c r="F35" s="14">
        <v>20</v>
      </c>
      <c r="G35" s="15">
        <v>2.5</v>
      </c>
      <c r="H35" s="15">
        <f t="shared" si="0"/>
        <v>50</v>
      </c>
    </row>
    <row r="36" spans="1:8" x14ac:dyDescent="0.25">
      <c r="A36" s="12">
        <v>31</v>
      </c>
      <c r="B36" s="160" t="s">
        <v>739</v>
      </c>
      <c r="C36" s="161"/>
      <c r="D36" s="162"/>
      <c r="E36" s="13" t="s">
        <v>377</v>
      </c>
      <c r="F36" s="14">
        <v>1</v>
      </c>
      <c r="G36" s="15">
        <v>85</v>
      </c>
      <c r="H36" s="15">
        <f t="shared" si="0"/>
        <v>85</v>
      </c>
    </row>
    <row r="37" spans="1:8" x14ac:dyDescent="0.25">
      <c r="A37" s="12">
        <v>32</v>
      </c>
      <c r="B37" s="160" t="s">
        <v>648</v>
      </c>
      <c r="C37" s="166"/>
      <c r="D37" s="167"/>
      <c r="E37" s="13" t="s">
        <v>377</v>
      </c>
      <c r="F37" s="14">
        <v>0.2</v>
      </c>
      <c r="G37" s="15">
        <v>85</v>
      </c>
      <c r="H37" s="15">
        <f t="shared" si="0"/>
        <v>17</v>
      </c>
    </row>
    <row r="38" spans="1:8" x14ac:dyDescent="0.25">
      <c r="A38" s="12">
        <v>33</v>
      </c>
      <c r="B38" s="159" t="s">
        <v>384</v>
      </c>
      <c r="C38" s="159"/>
      <c r="D38" s="159"/>
      <c r="E38" s="13" t="s">
        <v>377</v>
      </c>
      <c r="F38" s="14">
        <v>0.2</v>
      </c>
      <c r="G38" s="15">
        <v>70</v>
      </c>
      <c r="H38" s="15">
        <f t="shared" si="0"/>
        <v>14</v>
      </c>
    </row>
    <row r="39" spans="1:8" x14ac:dyDescent="0.25">
      <c r="A39" s="12">
        <v>34</v>
      </c>
      <c r="B39" s="159" t="s">
        <v>385</v>
      </c>
      <c r="C39" s="159"/>
      <c r="D39" s="159"/>
      <c r="E39" s="13" t="s">
        <v>377</v>
      </c>
      <c r="F39" s="14">
        <v>0.2</v>
      </c>
      <c r="G39" s="15">
        <v>140</v>
      </c>
      <c r="H39" s="15">
        <f t="shared" si="0"/>
        <v>28</v>
      </c>
    </row>
    <row r="40" spans="1:8" x14ac:dyDescent="0.25">
      <c r="A40" s="12">
        <v>35</v>
      </c>
      <c r="B40" s="159" t="s">
        <v>539</v>
      </c>
      <c r="C40" s="159"/>
      <c r="D40" s="159"/>
      <c r="E40" s="13" t="s">
        <v>377</v>
      </c>
      <c r="F40" s="14">
        <v>0.1</v>
      </c>
      <c r="G40" s="15">
        <v>300</v>
      </c>
      <c r="H40" s="15">
        <f t="shared" si="0"/>
        <v>30</v>
      </c>
    </row>
    <row r="41" spans="1:8" x14ac:dyDescent="0.25">
      <c r="A41" s="12">
        <v>36</v>
      </c>
      <c r="B41" s="159" t="s">
        <v>740</v>
      </c>
      <c r="C41" s="159"/>
      <c r="D41" s="159"/>
      <c r="E41" s="13" t="s">
        <v>377</v>
      </c>
      <c r="F41" s="14">
        <v>0.1</v>
      </c>
      <c r="G41" s="15">
        <v>700</v>
      </c>
      <c r="H41" s="15">
        <f t="shared" si="0"/>
        <v>70</v>
      </c>
    </row>
    <row r="42" spans="1:8" x14ac:dyDescent="0.25">
      <c r="A42" s="12">
        <v>37</v>
      </c>
      <c r="B42" s="160" t="s">
        <v>649</v>
      </c>
      <c r="C42" s="161"/>
      <c r="D42" s="162"/>
      <c r="E42" s="13" t="s">
        <v>378</v>
      </c>
      <c r="F42" s="14">
        <v>0.5</v>
      </c>
      <c r="G42" s="15">
        <v>50</v>
      </c>
      <c r="H42" s="15">
        <f t="shared" si="0"/>
        <v>25</v>
      </c>
    </row>
    <row r="43" spans="1:8" x14ac:dyDescent="0.25">
      <c r="A43" s="12">
        <v>38</v>
      </c>
      <c r="B43" s="160" t="s">
        <v>741</v>
      </c>
      <c r="C43" s="161"/>
      <c r="D43" s="162"/>
      <c r="E43" s="13" t="s">
        <v>378</v>
      </c>
      <c r="F43" s="14">
        <v>0.1</v>
      </c>
      <c r="G43" s="15">
        <v>110</v>
      </c>
      <c r="H43" s="15">
        <f t="shared" si="0"/>
        <v>11</v>
      </c>
    </row>
    <row r="44" spans="1:8" ht="15" customHeight="1" x14ac:dyDescent="0.25">
      <c r="A44" s="12">
        <v>39</v>
      </c>
      <c r="B44" s="160" t="s">
        <v>742</v>
      </c>
      <c r="C44" s="161"/>
      <c r="D44" s="162"/>
      <c r="E44" s="13" t="s">
        <v>377</v>
      </c>
      <c r="F44" s="14">
        <v>1</v>
      </c>
      <c r="G44" s="15">
        <v>30</v>
      </c>
      <c r="H44" s="15">
        <f t="shared" si="0"/>
        <v>30</v>
      </c>
    </row>
    <row r="45" spans="1:8" x14ac:dyDescent="0.25">
      <c r="A45" s="12">
        <v>40</v>
      </c>
      <c r="B45" s="159" t="s">
        <v>650</v>
      </c>
      <c r="C45" s="159"/>
      <c r="D45" s="159"/>
      <c r="E45" s="13" t="s">
        <v>377</v>
      </c>
      <c r="F45" s="14">
        <v>0.2</v>
      </c>
      <c r="G45" s="15">
        <v>40</v>
      </c>
      <c r="H45" s="15">
        <f t="shared" si="0"/>
        <v>8</v>
      </c>
    </row>
    <row r="46" spans="1:8" x14ac:dyDescent="0.25">
      <c r="A46" s="12">
        <v>41</v>
      </c>
      <c r="B46" s="159" t="s">
        <v>651</v>
      </c>
      <c r="C46" s="159"/>
      <c r="D46" s="159"/>
      <c r="E46" s="13" t="s">
        <v>377</v>
      </c>
      <c r="F46" s="14">
        <v>0.2</v>
      </c>
      <c r="G46" s="15">
        <v>200</v>
      </c>
      <c r="H46" s="15">
        <f t="shared" si="0"/>
        <v>40</v>
      </c>
    </row>
    <row r="47" spans="1:8" x14ac:dyDescent="0.25">
      <c r="A47" s="12">
        <v>42</v>
      </c>
      <c r="B47" s="159" t="s">
        <v>652</v>
      </c>
      <c r="C47" s="159"/>
      <c r="D47" s="159"/>
      <c r="E47" s="13" t="s">
        <v>377</v>
      </c>
      <c r="F47" s="14">
        <v>0.2</v>
      </c>
      <c r="G47" s="15">
        <v>300</v>
      </c>
      <c r="H47" s="15">
        <f t="shared" si="0"/>
        <v>60</v>
      </c>
    </row>
    <row r="48" spans="1:8" x14ac:dyDescent="0.25">
      <c r="A48" s="12">
        <v>43</v>
      </c>
      <c r="B48" s="160" t="s">
        <v>653</v>
      </c>
      <c r="C48" s="166"/>
      <c r="D48" s="167"/>
      <c r="E48" s="13" t="s">
        <v>377</v>
      </c>
      <c r="F48" s="14">
        <v>0.2</v>
      </c>
      <c r="G48" s="15">
        <v>100</v>
      </c>
      <c r="H48" s="15">
        <f t="shared" si="0"/>
        <v>20</v>
      </c>
    </row>
    <row r="49" spans="1:8" x14ac:dyDescent="0.25">
      <c r="A49" s="12">
        <v>44</v>
      </c>
      <c r="B49" s="160" t="s">
        <v>743</v>
      </c>
      <c r="C49" s="166"/>
      <c r="D49" s="167"/>
      <c r="E49" s="13" t="s">
        <v>377</v>
      </c>
      <c r="F49" s="14">
        <v>0.2</v>
      </c>
      <c r="G49" s="15">
        <v>100</v>
      </c>
      <c r="H49" s="15">
        <f t="shared" si="0"/>
        <v>20</v>
      </c>
    </row>
    <row r="50" spans="1:8" x14ac:dyDescent="0.25">
      <c r="A50" s="12">
        <v>45</v>
      </c>
      <c r="B50" s="160" t="s">
        <v>744</v>
      </c>
      <c r="C50" s="166"/>
      <c r="D50" s="167"/>
      <c r="E50" s="13" t="s">
        <v>377</v>
      </c>
      <c r="F50" s="14">
        <v>0.2</v>
      </c>
      <c r="G50" s="15">
        <v>110</v>
      </c>
      <c r="H50" s="15">
        <f t="shared" si="0"/>
        <v>22</v>
      </c>
    </row>
    <row r="51" spans="1:8" ht="15" customHeight="1" x14ac:dyDescent="0.25">
      <c r="A51" s="12">
        <v>46</v>
      </c>
      <c r="B51" s="171" t="s">
        <v>654</v>
      </c>
      <c r="C51" s="172"/>
      <c r="D51" s="173"/>
      <c r="E51" s="13" t="s">
        <v>377</v>
      </c>
      <c r="F51" s="14">
        <v>0.2</v>
      </c>
      <c r="G51" s="15">
        <v>500</v>
      </c>
      <c r="H51" s="15">
        <f t="shared" si="0"/>
        <v>100</v>
      </c>
    </row>
    <row r="52" spans="1:8" x14ac:dyDescent="0.25">
      <c r="A52" s="12">
        <v>47</v>
      </c>
      <c r="B52" s="159" t="s">
        <v>745</v>
      </c>
      <c r="C52" s="159"/>
      <c r="D52" s="159"/>
      <c r="E52" s="13" t="s">
        <v>377</v>
      </c>
      <c r="F52" s="14">
        <v>2</v>
      </c>
      <c r="G52" s="15">
        <v>50</v>
      </c>
      <c r="H52" s="15">
        <f>F52*G52</f>
        <v>100</v>
      </c>
    </row>
    <row r="53" spans="1:8" x14ac:dyDescent="0.25">
      <c r="A53" s="12">
        <v>48</v>
      </c>
      <c r="B53" s="159" t="s">
        <v>655</v>
      </c>
      <c r="C53" s="159"/>
      <c r="D53" s="159"/>
      <c r="E53" s="13" t="s">
        <v>377</v>
      </c>
      <c r="F53" s="14">
        <v>0.5</v>
      </c>
      <c r="G53" s="15">
        <v>100</v>
      </c>
      <c r="H53" s="15">
        <f>F53*G53</f>
        <v>50</v>
      </c>
    </row>
    <row r="54" spans="1:8" x14ac:dyDescent="0.25">
      <c r="A54" s="12">
        <v>49</v>
      </c>
      <c r="B54" s="159" t="s">
        <v>656</v>
      </c>
      <c r="C54" s="159"/>
      <c r="D54" s="159"/>
      <c r="E54" s="13" t="s">
        <v>377</v>
      </c>
      <c r="F54" s="14">
        <v>0.2</v>
      </c>
      <c r="G54" s="15">
        <v>70</v>
      </c>
      <c r="H54" s="15">
        <f>F54*G54</f>
        <v>14</v>
      </c>
    </row>
    <row r="55" spans="1:8" x14ac:dyDescent="0.25">
      <c r="A55" s="12">
        <v>50</v>
      </c>
      <c r="B55" s="159" t="s">
        <v>746</v>
      </c>
      <c r="C55" s="159"/>
      <c r="D55" s="159"/>
      <c r="E55" s="13" t="s">
        <v>378</v>
      </c>
      <c r="F55" s="14">
        <v>0.1</v>
      </c>
      <c r="G55" s="15">
        <v>300</v>
      </c>
      <c r="H55" s="15">
        <f t="shared" ref="H55:H110" si="1">F55*G55</f>
        <v>30</v>
      </c>
    </row>
    <row r="56" spans="1:8" ht="16.5" customHeight="1" x14ac:dyDescent="0.25">
      <c r="A56" s="12">
        <v>51</v>
      </c>
      <c r="B56" s="160" t="s">
        <v>537</v>
      </c>
      <c r="C56" s="161"/>
      <c r="D56" s="162"/>
      <c r="E56" s="13" t="s">
        <v>377</v>
      </c>
      <c r="F56" s="14">
        <v>0.1</v>
      </c>
      <c r="G56" s="15">
        <v>1100</v>
      </c>
      <c r="H56" s="15">
        <f t="shared" si="1"/>
        <v>110</v>
      </c>
    </row>
    <row r="57" spans="1:8" ht="16.5" customHeight="1" x14ac:dyDescent="0.25">
      <c r="A57" s="12">
        <v>52</v>
      </c>
      <c r="B57" s="160" t="s">
        <v>747</v>
      </c>
      <c r="C57" s="161"/>
      <c r="D57" s="162"/>
      <c r="E57" s="13" t="s">
        <v>377</v>
      </c>
      <c r="F57" s="14">
        <v>0.2</v>
      </c>
      <c r="G57" s="15">
        <v>200</v>
      </c>
      <c r="H57" s="15">
        <f t="shared" si="1"/>
        <v>40</v>
      </c>
    </row>
    <row r="58" spans="1:8" ht="16.5" customHeight="1" x14ac:dyDescent="0.25">
      <c r="A58" s="12">
        <v>53</v>
      </c>
      <c r="B58" s="160" t="s">
        <v>657</v>
      </c>
      <c r="C58" s="161"/>
      <c r="D58" s="162"/>
      <c r="E58" s="13" t="s">
        <v>377</v>
      </c>
      <c r="F58" s="14">
        <v>0.2</v>
      </c>
      <c r="G58" s="15">
        <v>400</v>
      </c>
      <c r="H58" s="15">
        <f t="shared" si="1"/>
        <v>80</v>
      </c>
    </row>
    <row r="59" spans="1:8" ht="15" customHeight="1" x14ac:dyDescent="0.25">
      <c r="A59" s="12">
        <v>54</v>
      </c>
      <c r="B59" s="171" t="s">
        <v>748</v>
      </c>
      <c r="C59" s="172"/>
      <c r="D59" s="173"/>
      <c r="E59" s="13" t="s">
        <v>377</v>
      </c>
      <c r="F59" s="14">
        <v>0.2</v>
      </c>
      <c r="G59" s="15">
        <v>100</v>
      </c>
      <c r="H59" s="15">
        <f t="shared" si="1"/>
        <v>20</v>
      </c>
    </row>
    <row r="60" spans="1:8" x14ac:dyDescent="0.25">
      <c r="A60" s="12">
        <v>55</v>
      </c>
      <c r="B60" s="159" t="s">
        <v>824</v>
      </c>
      <c r="C60" s="159"/>
      <c r="D60" s="159"/>
      <c r="E60" s="13" t="s">
        <v>377</v>
      </c>
      <c r="F60" s="14">
        <v>0.5</v>
      </c>
      <c r="G60" s="15">
        <v>170</v>
      </c>
      <c r="H60" s="15">
        <f t="shared" si="1"/>
        <v>85</v>
      </c>
    </row>
    <row r="61" spans="1:8" x14ac:dyDescent="0.25">
      <c r="A61" s="12">
        <v>56</v>
      </c>
      <c r="B61" s="159" t="s">
        <v>749</v>
      </c>
      <c r="C61" s="159"/>
      <c r="D61" s="159"/>
      <c r="E61" s="13" t="s">
        <v>378</v>
      </c>
      <c r="F61" s="14">
        <v>0.1</v>
      </c>
      <c r="G61" s="15">
        <v>1200</v>
      </c>
      <c r="H61" s="15">
        <f t="shared" si="1"/>
        <v>120</v>
      </c>
    </row>
    <row r="62" spans="1:8" x14ac:dyDescent="0.25">
      <c r="A62" s="12">
        <v>57</v>
      </c>
      <c r="B62" s="159" t="s">
        <v>750</v>
      </c>
      <c r="C62" s="159"/>
      <c r="D62" s="159"/>
      <c r="E62" s="13" t="s">
        <v>378</v>
      </c>
      <c r="F62" s="14">
        <v>0.1</v>
      </c>
      <c r="G62" s="15">
        <v>1000</v>
      </c>
      <c r="H62" s="15">
        <f t="shared" si="1"/>
        <v>100</v>
      </c>
    </row>
    <row r="63" spans="1:8" x14ac:dyDescent="0.25">
      <c r="A63" s="12">
        <v>58</v>
      </c>
      <c r="B63" s="159" t="s">
        <v>751</v>
      </c>
      <c r="C63" s="159"/>
      <c r="D63" s="159"/>
      <c r="E63" s="13" t="s">
        <v>377</v>
      </c>
      <c r="F63" s="14">
        <v>2</v>
      </c>
      <c r="G63" s="15">
        <v>220</v>
      </c>
      <c r="H63" s="15">
        <f t="shared" si="1"/>
        <v>440</v>
      </c>
    </row>
    <row r="64" spans="1:8" ht="15" customHeight="1" x14ac:dyDescent="0.25">
      <c r="A64" s="12">
        <v>59</v>
      </c>
      <c r="B64" s="171" t="s">
        <v>752</v>
      </c>
      <c r="C64" s="172"/>
      <c r="D64" s="173"/>
      <c r="E64" s="13" t="s">
        <v>377</v>
      </c>
      <c r="F64" s="14">
        <v>2</v>
      </c>
      <c r="G64" s="15">
        <v>150</v>
      </c>
      <c r="H64" s="15">
        <f t="shared" si="1"/>
        <v>300</v>
      </c>
    </row>
    <row r="65" spans="1:8" x14ac:dyDescent="0.25">
      <c r="A65" s="12">
        <v>60</v>
      </c>
      <c r="B65" s="159" t="s">
        <v>753</v>
      </c>
      <c r="C65" s="159"/>
      <c r="D65" s="159"/>
      <c r="E65" s="13" t="s">
        <v>377</v>
      </c>
      <c r="F65" s="14">
        <v>0.5</v>
      </c>
      <c r="G65" s="15">
        <v>250</v>
      </c>
      <c r="H65" s="15">
        <f t="shared" si="1"/>
        <v>125</v>
      </c>
    </row>
    <row r="66" spans="1:8" x14ac:dyDescent="0.25">
      <c r="A66" s="12">
        <v>61</v>
      </c>
      <c r="B66" s="159" t="s">
        <v>754</v>
      </c>
      <c r="C66" s="159"/>
      <c r="D66" s="159"/>
      <c r="E66" s="13" t="s">
        <v>377</v>
      </c>
      <c r="F66" s="14">
        <v>1</v>
      </c>
      <c r="G66" s="15">
        <v>60</v>
      </c>
      <c r="H66" s="15">
        <f t="shared" si="1"/>
        <v>60</v>
      </c>
    </row>
    <row r="67" spans="1:8" x14ac:dyDescent="0.25">
      <c r="A67" s="12">
        <v>62</v>
      </c>
      <c r="B67" s="159" t="s">
        <v>755</v>
      </c>
      <c r="C67" s="159"/>
      <c r="D67" s="159"/>
      <c r="E67" s="13" t="s">
        <v>377</v>
      </c>
      <c r="F67" s="14">
        <v>1</v>
      </c>
      <c r="G67" s="15">
        <v>180</v>
      </c>
      <c r="H67" s="15">
        <f t="shared" si="1"/>
        <v>180</v>
      </c>
    </row>
    <row r="68" spans="1:8" ht="15" customHeight="1" x14ac:dyDescent="0.25">
      <c r="A68" s="12">
        <v>63</v>
      </c>
      <c r="B68" s="171" t="s">
        <v>756</v>
      </c>
      <c r="C68" s="172"/>
      <c r="D68" s="173"/>
      <c r="E68" s="13" t="s">
        <v>377</v>
      </c>
      <c r="F68" s="14">
        <v>1</v>
      </c>
      <c r="G68" s="15">
        <v>250</v>
      </c>
      <c r="H68" s="15">
        <f t="shared" si="1"/>
        <v>250</v>
      </c>
    </row>
    <row r="69" spans="1:8" ht="15" customHeight="1" x14ac:dyDescent="0.25">
      <c r="A69" s="12">
        <v>64</v>
      </c>
      <c r="B69" s="171" t="s">
        <v>757</v>
      </c>
      <c r="C69" s="172"/>
      <c r="D69" s="173"/>
      <c r="E69" s="13" t="s">
        <v>377</v>
      </c>
      <c r="F69" s="14">
        <v>1</v>
      </c>
      <c r="G69" s="15">
        <v>300</v>
      </c>
      <c r="H69" s="15">
        <f t="shared" si="1"/>
        <v>300</v>
      </c>
    </row>
    <row r="70" spans="1:8" x14ac:dyDescent="0.25">
      <c r="A70" s="12">
        <v>65</v>
      </c>
      <c r="B70" s="159" t="s">
        <v>758</v>
      </c>
      <c r="C70" s="159"/>
      <c r="D70" s="159"/>
      <c r="E70" s="13" t="s">
        <v>377</v>
      </c>
      <c r="F70" s="14">
        <v>5</v>
      </c>
      <c r="G70" s="15">
        <v>250</v>
      </c>
      <c r="H70" s="15">
        <f t="shared" si="1"/>
        <v>1250</v>
      </c>
    </row>
    <row r="71" spans="1:8" ht="15" customHeight="1" x14ac:dyDescent="0.25">
      <c r="A71" s="12">
        <v>66</v>
      </c>
      <c r="B71" s="159" t="s">
        <v>759</v>
      </c>
      <c r="C71" s="159"/>
      <c r="D71" s="159"/>
      <c r="E71" s="13" t="s">
        <v>377</v>
      </c>
      <c r="F71" s="14">
        <v>10</v>
      </c>
      <c r="G71" s="15">
        <v>300</v>
      </c>
      <c r="H71" s="15">
        <f t="shared" si="1"/>
        <v>3000</v>
      </c>
    </row>
    <row r="72" spans="1:8" x14ac:dyDescent="0.25">
      <c r="A72" s="12">
        <v>67</v>
      </c>
      <c r="B72" s="159" t="s">
        <v>760</v>
      </c>
      <c r="C72" s="159"/>
      <c r="D72" s="159"/>
      <c r="E72" s="13" t="s">
        <v>377</v>
      </c>
      <c r="F72" s="14">
        <v>1</v>
      </c>
      <c r="G72" s="15">
        <v>30</v>
      </c>
      <c r="H72" s="15">
        <f t="shared" si="1"/>
        <v>30</v>
      </c>
    </row>
    <row r="73" spans="1:8" x14ac:dyDescent="0.25">
      <c r="A73" s="12">
        <v>68</v>
      </c>
      <c r="B73" s="159" t="s">
        <v>761</v>
      </c>
      <c r="C73" s="159"/>
      <c r="D73" s="159"/>
      <c r="E73" s="13" t="s">
        <v>377</v>
      </c>
      <c r="F73" s="14">
        <v>10</v>
      </c>
      <c r="G73" s="15">
        <v>20</v>
      </c>
      <c r="H73" s="15">
        <f t="shared" si="1"/>
        <v>200</v>
      </c>
    </row>
    <row r="74" spans="1:8" ht="15" customHeight="1" x14ac:dyDescent="0.25">
      <c r="A74" s="12">
        <v>69</v>
      </c>
      <c r="B74" s="171" t="s">
        <v>762</v>
      </c>
      <c r="C74" s="172"/>
      <c r="D74" s="173"/>
      <c r="E74" s="13" t="s">
        <v>377</v>
      </c>
      <c r="F74" s="14">
        <v>2</v>
      </c>
      <c r="G74" s="15">
        <v>250</v>
      </c>
      <c r="H74" s="15">
        <f t="shared" si="1"/>
        <v>500</v>
      </c>
    </row>
    <row r="75" spans="1:8" x14ac:dyDescent="0.25">
      <c r="A75" s="12">
        <v>70</v>
      </c>
      <c r="B75" s="159" t="s">
        <v>763</v>
      </c>
      <c r="C75" s="159"/>
      <c r="D75" s="159"/>
      <c r="E75" s="13" t="s">
        <v>377</v>
      </c>
      <c r="F75" s="14">
        <v>2</v>
      </c>
      <c r="G75" s="15">
        <v>30</v>
      </c>
      <c r="H75" s="15">
        <f t="shared" si="1"/>
        <v>60</v>
      </c>
    </row>
    <row r="76" spans="1:8" x14ac:dyDescent="0.25">
      <c r="A76" s="12">
        <v>71</v>
      </c>
      <c r="B76" s="159" t="s">
        <v>764</v>
      </c>
      <c r="C76" s="159"/>
      <c r="D76" s="159"/>
      <c r="E76" s="13" t="s">
        <v>377</v>
      </c>
      <c r="F76" s="14">
        <v>1</v>
      </c>
      <c r="G76" s="15">
        <v>130</v>
      </c>
      <c r="H76" s="15">
        <f t="shared" si="1"/>
        <v>130</v>
      </c>
    </row>
    <row r="77" spans="1:8" ht="15" customHeight="1" x14ac:dyDescent="0.25">
      <c r="A77" s="12">
        <v>72</v>
      </c>
      <c r="B77" s="159" t="s">
        <v>765</v>
      </c>
      <c r="C77" s="159"/>
      <c r="D77" s="159"/>
      <c r="E77" s="13" t="s">
        <v>377</v>
      </c>
      <c r="F77" s="14">
        <v>1</v>
      </c>
      <c r="G77" s="15">
        <v>170</v>
      </c>
      <c r="H77" s="15">
        <f t="shared" si="1"/>
        <v>170</v>
      </c>
    </row>
    <row r="78" spans="1:8" ht="15" customHeight="1" x14ac:dyDescent="0.25">
      <c r="A78" s="12">
        <v>73</v>
      </c>
      <c r="B78" s="168" t="s">
        <v>766</v>
      </c>
      <c r="C78" s="169"/>
      <c r="D78" s="170"/>
      <c r="E78" s="13" t="s">
        <v>377</v>
      </c>
      <c r="F78" s="14">
        <v>0.5</v>
      </c>
      <c r="G78" s="15">
        <v>300</v>
      </c>
      <c r="H78" s="15">
        <f t="shared" si="1"/>
        <v>150</v>
      </c>
    </row>
    <row r="79" spans="1:8" ht="15" customHeight="1" x14ac:dyDescent="0.25">
      <c r="A79" s="12">
        <v>74</v>
      </c>
      <c r="B79" s="168" t="s">
        <v>767</v>
      </c>
      <c r="C79" s="169"/>
      <c r="D79" s="170"/>
      <c r="E79" s="13" t="s">
        <v>377</v>
      </c>
      <c r="F79" s="14">
        <v>0.5</v>
      </c>
      <c r="G79" s="15">
        <v>450</v>
      </c>
      <c r="H79" s="15">
        <f t="shared" si="1"/>
        <v>225</v>
      </c>
    </row>
    <row r="80" spans="1:8" ht="15" customHeight="1" x14ac:dyDescent="0.25">
      <c r="A80" s="12">
        <v>75</v>
      </c>
      <c r="B80" s="171" t="s">
        <v>658</v>
      </c>
      <c r="C80" s="172"/>
      <c r="D80" s="173"/>
      <c r="E80" s="13" t="s">
        <v>377</v>
      </c>
      <c r="F80" s="14">
        <v>0.2</v>
      </c>
      <c r="G80" s="15">
        <v>1000</v>
      </c>
      <c r="H80" s="15">
        <f>F80*G80</f>
        <v>200</v>
      </c>
    </row>
    <row r="81" spans="1:8" ht="15" customHeight="1" x14ac:dyDescent="0.25">
      <c r="A81" s="12">
        <v>76</v>
      </c>
      <c r="B81" s="171" t="s">
        <v>768</v>
      </c>
      <c r="C81" s="172"/>
      <c r="D81" s="173"/>
      <c r="E81" s="13" t="s">
        <v>377</v>
      </c>
      <c r="F81" s="14">
        <v>0.1</v>
      </c>
      <c r="G81" s="15">
        <v>150</v>
      </c>
      <c r="H81" s="15">
        <f t="shared" ref="H81" si="2">F81*G81</f>
        <v>15</v>
      </c>
    </row>
    <row r="82" spans="1:8" ht="15" customHeight="1" x14ac:dyDescent="0.25">
      <c r="A82" s="12">
        <v>77</v>
      </c>
      <c r="B82" s="171" t="s">
        <v>387</v>
      </c>
      <c r="C82" s="172"/>
      <c r="D82" s="173"/>
      <c r="E82" s="13" t="s">
        <v>377</v>
      </c>
      <c r="F82" s="14">
        <v>0.1</v>
      </c>
      <c r="G82" s="15">
        <v>250</v>
      </c>
      <c r="H82" s="15">
        <f t="shared" si="1"/>
        <v>25</v>
      </c>
    </row>
    <row r="83" spans="1:8" ht="15" customHeight="1" x14ac:dyDescent="0.25">
      <c r="A83" s="12">
        <v>78</v>
      </c>
      <c r="B83" s="171" t="s">
        <v>659</v>
      </c>
      <c r="C83" s="172"/>
      <c r="D83" s="173"/>
      <c r="E83" s="13" t="s">
        <v>377</v>
      </c>
      <c r="F83" s="14">
        <v>0.1</v>
      </c>
      <c r="G83" s="15">
        <v>600</v>
      </c>
      <c r="H83" s="15">
        <f t="shared" si="1"/>
        <v>60</v>
      </c>
    </row>
    <row r="84" spans="1:8" ht="15" customHeight="1" x14ac:dyDescent="0.25">
      <c r="A84" s="12">
        <v>79</v>
      </c>
      <c r="B84" s="171" t="s">
        <v>769</v>
      </c>
      <c r="C84" s="172"/>
      <c r="D84" s="173"/>
      <c r="E84" s="13" t="s">
        <v>377</v>
      </c>
      <c r="F84" s="14">
        <v>0.1</v>
      </c>
      <c r="G84" s="15">
        <v>600</v>
      </c>
      <c r="H84" s="15">
        <f t="shared" si="1"/>
        <v>60</v>
      </c>
    </row>
    <row r="85" spans="1:8" ht="15" customHeight="1" x14ac:dyDescent="0.25">
      <c r="A85" s="12">
        <v>80</v>
      </c>
      <c r="B85" s="171" t="s">
        <v>770</v>
      </c>
      <c r="C85" s="172"/>
      <c r="D85" s="173"/>
      <c r="E85" s="13" t="s">
        <v>377</v>
      </c>
      <c r="F85" s="14">
        <v>0.1</v>
      </c>
      <c r="G85" s="15">
        <v>900</v>
      </c>
      <c r="H85" s="15">
        <f t="shared" si="1"/>
        <v>90</v>
      </c>
    </row>
    <row r="86" spans="1:8" ht="15" customHeight="1" x14ac:dyDescent="0.25">
      <c r="A86" s="12">
        <v>81</v>
      </c>
      <c r="B86" s="171" t="s">
        <v>771</v>
      </c>
      <c r="C86" s="172"/>
      <c r="D86" s="173"/>
      <c r="E86" s="13" t="s">
        <v>377</v>
      </c>
      <c r="F86" s="14">
        <v>0.1</v>
      </c>
      <c r="G86" s="15">
        <v>2300</v>
      </c>
      <c r="H86" s="15">
        <f t="shared" si="1"/>
        <v>230</v>
      </c>
    </row>
    <row r="87" spans="1:8" ht="15" customHeight="1" x14ac:dyDescent="0.25">
      <c r="A87" s="12">
        <v>82</v>
      </c>
      <c r="B87" s="171" t="s">
        <v>660</v>
      </c>
      <c r="C87" s="172"/>
      <c r="D87" s="173"/>
      <c r="E87" s="13" t="s">
        <v>378</v>
      </c>
      <c r="F87" s="14">
        <v>0.2</v>
      </c>
      <c r="G87" s="15">
        <v>150</v>
      </c>
      <c r="H87" s="15">
        <f t="shared" si="1"/>
        <v>30</v>
      </c>
    </row>
    <row r="88" spans="1:8" ht="15" customHeight="1" x14ac:dyDescent="0.25">
      <c r="A88" s="12">
        <v>83</v>
      </c>
      <c r="B88" s="171" t="s">
        <v>661</v>
      </c>
      <c r="C88" s="172"/>
      <c r="D88" s="173"/>
      <c r="E88" s="13" t="s">
        <v>378</v>
      </c>
      <c r="F88" s="14">
        <v>0.2</v>
      </c>
      <c r="G88" s="15">
        <v>200</v>
      </c>
      <c r="H88" s="15">
        <f t="shared" si="1"/>
        <v>40</v>
      </c>
    </row>
    <row r="89" spans="1:8" ht="15" customHeight="1" x14ac:dyDescent="0.25">
      <c r="A89" s="12">
        <v>84</v>
      </c>
      <c r="B89" s="171" t="s">
        <v>772</v>
      </c>
      <c r="C89" s="172"/>
      <c r="D89" s="173"/>
      <c r="E89" s="13" t="s">
        <v>377</v>
      </c>
      <c r="F89" s="14">
        <v>0.1</v>
      </c>
      <c r="G89" s="15">
        <v>150</v>
      </c>
      <c r="H89" s="15">
        <f t="shared" si="1"/>
        <v>15</v>
      </c>
    </row>
    <row r="90" spans="1:8" x14ac:dyDescent="0.25">
      <c r="A90" s="12">
        <v>85</v>
      </c>
      <c r="B90" s="159" t="s">
        <v>773</v>
      </c>
      <c r="C90" s="159"/>
      <c r="D90" s="159"/>
      <c r="E90" s="13" t="s">
        <v>377</v>
      </c>
      <c r="F90" s="14">
        <v>2</v>
      </c>
      <c r="G90" s="15">
        <v>70</v>
      </c>
      <c r="H90" s="15">
        <f t="shared" si="1"/>
        <v>140</v>
      </c>
    </row>
    <row r="91" spans="1:8" x14ac:dyDescent="0.25">
      <c r="A91" s="12">
        <v>86</v>
      </c>
      <c r="B91" s="159" t="s">
        <v>774</v>
      </c>
      <c r="C91" s="159"/>
      <c r="D91" s="159"/>
      <c r="E91" s="13" t="s">
        <v>377</v>
      </c>
      <c r="F91" s="14">
        <v>2</v>
      </c>
      <c r="G91" s="15">
        <v>100</v>
      </c>
      <c r="H91" s="15">
        <f t="shared" si="1"/>
        <v>200</v>
      </c>
    </row>
    <row r="92" spans="1:8" x14ac:dyDescent="0.25">
      <c r="A92" s="12">
        <v>87</v>
      </c>
      <c r="B92" s="159" t="s">
        <v>775</v>
      </c>
      <c r="C92" s="159"/>
      <c r="D92" s="159"/>
      <c r="E92" s="13" t="s">
        <v>377</v>
      </c>
      <c r="F92" s="14">
        <v>1</v>
      </c>
      <c r="G92" s="15">
        <v>300</v>
      </c>
      <c r="H92" s="15">
        <f t="shared" si="1"/>
        <v>300</v>
      </c>
    </row>
    <row r="93" spans="1:8" ht="15" customHeight="1" x14ac:dyDescent="0.25">
      <c r="A93" s="12">
        <v>88</v>
      </c>
      <c r="B93" s="159" t="s">
        <v>776</v>
      </c>
      <c r="C93" s="159"/>
      <c r="D93" s="159"/>
      <c r="E93" s="13" t="s">
        <v>377</v>
      </c>
      <c r="F93" s="14">
        <v>3</v>
      </c>
      <c r="G93" s="15">
        <v>30</v>
      </c>
      <c r="H93" s="15">
        <f t="shared" si="1"/>
        <v>90</v>
      </c>
    </row>
    <row r="94" spans="1:8" x14ac:dyDescent="0.25">
      <c r="A94" s="12">
        <v>89</v>
      </c>
      <c r="B94" s="159" t="s">
        <v>777</v>
      </c>
      <c r="C94" s="159"/>
      <c r="D94" s="159"/>
      <c r="E94" s="13" t="s">
        <v>377</v>
      </c>
      <c r="F94" s="14">
        <v>0.2</v>
      </c>
      <c r="G94" s="15">
        <v>150</v>
      </c>
      <c r="H94" s="15">
        <f t="shared" si="1"/>
        <v>30</v>
      </c>
    </row>
    <row r="95" spans="1:8" x14ac:dyDescent="0.25">
      <c r="A95" s="12">
        <v>90</v>
      </c>
      <c r="B95" s="159" t="s">
        <v>778</v>
      </c>
      <c r="C95" s="159"/>
      <c r="D95" s="159"/>
      <c r="E95" s="13" t="s">
        <v>377</v>
      </c>
      <c r="F95" s="14">
        <v>0.2</v>
      </c>
      <c r="G95" s="15">
        <v>80</v>
      </c>
      <c r="H95" s="15">
        <f t="shared" si="1"/>
        <v>16</v>
      </c>
    </row>
    <row r="96" spans="1:8" x14ac:dyDescent="0.25">
      <c r="A96" s="12">
        <v>91</v>
      </c>
      <c r="B96" s="159" t="s">
        <v>831</v>
      </c>
      <c r="C96" s="159"/>
      <c r="D96" s="159"/>
      <c r="E96" s="13" t="s">
        <v>377</v>
      </c>
      <c r="F96" s="14">
        <v>0.2</v>
      </c>
      <c r="G96" s="15">
        <v>5000</v>
      </c>
      <c r="H96" s="15">
        <f t="shared" si="1"/>
        <v>1000</v>
      </c>
    </row>
    <row r="97" spans="1:8" x14ac:dyDescent="0.25">
      <c r="A97" s="12">
        <v>92</v>
      </c>
      <c r="B97" s="159" t="s">
        <v>779</v>
      </c>
      <c r="C97" s="159"/>
      <c r="D97" s="159"/>
      <c r="E97" s="13" t="s">
        <v>378</v>
      </c>
      <c r="F97" s="14">
        <v>2</v>
      </c>
      <c r="G97" s="15">
        <v>20</v>
      </c>
      <c r="H97" s="15">
        <f t="shared" si="1"/>
        <v>40</v>
      </c>
    </row>
    <row r="98" spans="1:8" x14ac:dyDescent="0.25">
      <c r="A98" s="12">
        <v>93</v>
      </c>
      <c r="B98" s="159" t="s">
        <v>780</v>
      </c>
      <c r="C98" s="159"/>
      <c r="D98" s="159"/>
      <c r="E98" s="13" t="s">
        <v>378</v>
      </c>
      <c r="F98" s="14">
        <v>2</v>
      </c>
      <c r="G98" s="15">
        <v>40</v>
      </c>
      <c r="H98" s="15">
        <f t="shared" si="1"/>
        <v>80</v>
      </c>
    </row>
    <row r="99" spans="1:8" x14ac:dyDescent="0.25">
      <c r="A99" s="12">
        <v>94</v>
      </c>
      <c r="B99" s="159" t="s">
        <v>781</v>
      </c>
      <c r="C99" s="159"/>
      <c r="D99" s="159"/>
      <c r="E99" s="13" t="s">
        <v>378</v>
      </c>
      <c r="F99" s="14">
        <v>0.5</v>
      </c>
      <c r="G99" s="15">
        <v>140</v>
      </c>
      <c r="H99" s="15">
        <f t="shared" si="1"/>
        <v>70</v>
      </c>
    </row>
    <row r="100" spans="1:8" ht="15" customHeight="1" x14ac:dyDescent="0.25">
      <c r="A100" s="12">
        <v>95</v>
      </c>
      <c r="B100" s="159" t="s">
        <v>782</v>
      </c>
      <c r="C100" s="159"/>
      <c r="D100" s="159"/>
      <c r="E100" s="13" t="s">
        <v>378</v>
      </c>
      <c r="F100" s="14">
        <v>2</v>
      </c>
      <c r="G100" s="15">
        <v>40</v>
      </c>
      <c r="H100" s="15">
        <f t="shared" si="1"/>
        <v>80</v>
      </c>
    </row>
    <row r="101" spans="1:8" x14ac:dyDescent="0.25">
      <c r="A101" s="12">
        <v>96</v>
      </c>
      <c r="B101" s="159" t="s">
        <v>783</v>
      </c>
      <c r="C101" s="159"/>
      <c r="D101" s="159"/>
      <c r="E101" s="13" t="s">
        <v>378</v>
      </c>
      <c r="F101" s="14">
        <v>2</v>
      </c>
      <c r="G101" s="15">
        <v>20</v>
      </c>
      <c r="H101" s="15">
        <f t="shared" si="1"/>
        <v>40</v>
      </c>
    </row>
    <row r="102" spans="1:8" x14ac:dyDescent="0.25">
      <c r="A102" s="12">
        <v>97</v>
      </c>
      <c r="B102" s="159" t="s">
        <v>784</v>
      </c>
      <c r="C102" s="159"/>
      <c r="D102" s="159"/>
      <c r="E102" s="13" t="s">
        <v>377</v>
      </c>
      <c r="F102" s="14">
        <v>0.5</v>
      </c>
      <c r="G102" s="15">
        <v>550</v>
      </c>
      <c r="H102" s="15">
        <f t="shared" si="1"/>
        <v>275</v>
      </c>
    </row>
    <row r="103" spans="1:8" x14ac:dyDescent="0.25">
      <c r="A103" s="12">
        <v>98</v>
      </c>
      <c r="B103" s="159" t="s">
        <v>785</v>
      </c>
      <c r="C103" s="159"/>
      <c r="D103" s="159"/>
      <c r="E103" s="13" t="s">
        <v>377</v>
      </c>
      <c r="F103" s="14">
        <v>0.2</v>
      </c>
      <c r="G103" s="15">
        <v>500</v>
      </c>
      <c r="H103" s="15">
        <f t="shared" si="1"/>
        <v>100</v>
      </c>
    </row>
    <row r="104" spans="1:8" x14ac:dyDescent="0.25">
      <c r="A104" s="12">
        <v>99</v>
      </c>
      <c r="B104" s="159" t="s">
        <v>786</v>
      </c>
      <c r="C104" s="159"/>
      <c r="D104" s="159"/>
      <c r="E104" s="13" t="s">
        <v>377</v>
      </c>
      <c r="F104" s="14">
        <v>0.2</v>
      </c>
      <c r="G104" s="15">
        <v>1000</v>
      </c>
      <c r="H104" s="15">
        <f t="shared" si="1"/>
        <v>200</v>
      </c>
    </row>
    <row r="105" spans="1:8" x14ac:dyDescent="0.25">
      <c r="A105" s="12">
        <v>100</v>
      </c>
      <c r="B105" s="160" t="s">
        <v>787</v>
      </c>
      <c r="C105" s="161"/>
      <c r="D105" s="162"/>
      <c r="E105" s="13" t="s">
        <v>378</v>
      </c>
      <c r="F105" s="14">
        <v>0.2</v>
      </c>
      <c r="G105" s="15">
        <v>50</v>
      </c>
      <c r="H105" s="15">
        <f t="shared" si="1"/>
        <v>10</v>
      </c>
    </row>
    <row r="106" spans="1:8" x14ac:dyDescent="0.25">
      <c r="A106" s="12">
        <v>101</v>
      </c>
      <c r="B106" s="159" t="s">
        <v>788</v>
      </c>
      <c r="C106" s="159"/>
      <c r="D106" s="159"/>
      <c r="E106" s="13" t="s">
        <v>377</v>
      </c>
      <c r="F106" s="14">
        <v>2</v>
      </c>
      <c r="G106" s="15">
        <v>70</v>
      </c>
      <c r="H106" s="15">
        <f t="shared" si="1"/>
        <v>140</v>
      </c>
    </row>
    <row r="107" spans="1:8" x14ac:dyDescent="0.25">
      <c r="A107" s="12">
        <v>102</v>
      </c>
      <c r="B107" s="159" t="s">
        <v>789</v>
      </c>
      <c r="C107" s="159"/>
      <c r="D107" s="159"/>
      <c r="E107" s="13" t="s">
        <v>377</v>
      </c>
      <c r="F107" s="14">
        <v>1</v>
      </c>
      <c r="G107" s="15">
        <v>50</v>
      </c>
      <c r="H107" s="15">
        <f t="shared" si="1"/>
        <v>50</v>
      </c>
    </row>
    <row r="108" spans="1:8" x14ac:dyDescent="0.25">
      <c r="A108" s="12">
        <v>103</v>
      </c>
      <c r="B108" s="159" t="s">
        <v>790</v>
      </c>
      <c r="C108" s="159"/>
      <c r="D108" s="159"/>
      <c r="E108" s="13" t="s">
        <v>377</v>
      </c>
      <c r="F108" s="14">
        <v>1</v>
      </c>
      <c r="G108" s="15">
        <v>10</v>
      </c>
      <c r="H108" s="15">
        <f t="shared" si="1"/>
        <v>10</v>
      </c>
    </row>
    <row r="109" spans="1:8" x14ac:dyDescent="0.25">
      <c r="A109" s="12">
        <v>104</v>
      </c>
      <c r="B109" s="159" t="s">
        <v>832</v>
      </c>
      <c r="C109" s="159"/>
      <c r="D109" s="159"/>
      <c r="E109" s="13" t="s">
        <v>377</v>
      </c>
      <c r="F109" s="14">
        <v>0.5</v>
      </c>
      <c r="G109" s="15">
        <v>600</v>
      </c>
      <c r="H109" s="15">
        <f t="shared" si="1"/>
        <v>300</v>
      </c>
    </row>
    <row r="110" spans="1:8" x14ac:dyDescent="0.25">
      <c r="A110" s="12">
        <v>105</v>
      </c>
      <c r="B110" s="160" t="s">
        <v>538</v>
      </c>
      <c r="C110" s="161"/>
      <c r="D110" s="162"/>
      <c r="E110" s="13" t="s">
        <v>377</v>
      </c>
      <c r="F110" s="14">
        <v>0.5</v>
      </c>
      <c r="G110" s="15">
        <v>60</v>
      </c>
      <c r="H110" s="15">
        <f t="shared" si="1"/>
        <v>30</v>
      </c>
    </row>
    <row r="111" spans="1:8" x14ac:dyDescent="0.25">
      <c r="A111" s="12">
        <v>106</v>
      </c>
      <c r="B111" s="159" t="s">
        <v>791</v>
      </c>
      <c r="C111" s="159"/>
      <c r="D111" s="159"/>
      <c r="E111" s="13" t="s">
        <v>378</v>
      </c>
      <c r="F111" s="14">
        <v>4</v>
      </c>
      <c r="G111" s="15">
        <v>250</v>
      </c>
      <c r="H111" s="15">
        <f>F111*G111</f>
        <v>1000</v>
      </c>
    </row>
    <row r="112" spans="1:8" x14ac:dyDescent="0.25">
      <c r="A112" s="175" t="s">
        <v>5</v>
      </c>
      <c r="B112" s="176"/>
      <c r="C112" s="176"/>
      <c r="D112" s="176"/>
      <c r="E112" s="176"/>
      <c r="F112" s="176"/>
      <c r="G112" s="177"/>
      <c r="H112" s="16">
        <f>SUM(H6:H111)</f>
        <v>22960</v>
      </c>
    </row>
    <row r="114" spans="1:8" ht="50.25" customHeight="1" x14ac:dyDescent="0.25">
      <c r="A114" s="174" t="s">
        <v>406</v>
      </c>
      <c r="B114" s="174"/>
      <c r="C114" s="174"/>
      <c r="D114" s="174"/>
      <c r="E114" s="174"/>
      <c r="F114" s="174"/>
      <c r="G114" s="174"/>
      <c r="H114" s="108">
        <f>H112*0.1</f>
        <v>2296</v>
      </c>
    </row>
    <row r="116" spans="1:8" x14ac:dyDescent="0.25">
      <c r="A116" s="20" t="s">
        <v>5</v>
      </c>
      <c r="B116" s="20"/>
      <c r="C116" s="20"/>
      <c r="D116" s="20"/>
      <c r="E116" s="20"/>
      <c r="F116" s="20"/>
      <c r="G116" s="20"/>
      <c r="H116" s="109">
        <f>H112+H114</f>
        <v>25256</v>
      </c>
    </row>
  </sheetData>
  <mergeCells count="111">
    <mergeCell ref="B108:D108"/>
    <mergeCell ref="B109:D109"/>
    <mergeCell ref="B110:D110"/>
    <mergeCell ref="B111:D111"/>
    <mergeCell ref="A114:G114"/>
    <mergeCell ref="A112:G112"/>
    <mergeCell ref="B93:D93"/>
    <mergeCell ref="B94:D94"/>
    <mergeCell ref="B95:D95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87:D87"/>
    <mergeCell ref="B88:D88"/>
    <mergeCell ref="B89:D89"/>
    <mergeCell ref="B90:D90"/>
    <mergeCell ref="B91:D91"/>
    <mergeCell ref="B92:D92"/>
    <mergeCell ref="B96:D96"/>
    <mergeCell ref="B97:D97"/>
    <mergeCell ref="B98:D98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E1:H1"/>
    <mergeCell ref="B2:G2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view="pageBreakPreview" topLeftCell="A16" zoomScaleNormal="100" zoomScaleSheetLayoutView="100" workbookViewId="0"/>
  </sheetViews>
  <sheetFormatPr defaultColWidth="9.140625" defaultRowHeight="13.7" customHeight="1" x14ac:dyDescent="0.25"/>
  <cols>
    <col min="1" max="1" width="4.7109375" style="65" customWidth="1"/>
    <col min="2" max="2" width="36.5703125" style="18" customWidth="1"/>
    <col min="3" max="3" width="44" style="18" customWidth="1"/>
    <col min="4" max="4" width="13.28515625" style="18" customWidth="1"/>
    <col min="5" max="5" width="9.140625" style="18"/>
    <col min="6" max="6" width="11.42578125" style="18" customWidth="1"/>
    <col min="7" max="7" width="10.5703125" style="18" customWidth="1"/>
    <col min="8" max="16384" width="9.140625" style="18"/>
  </cols>
  <sheetData>
    <row r="1" spans="1:8" ht="13.7" customHeight="1" x14ac:dyDescent="0.25">
      <c r="E1" s="163" t="s">
        <v>445</v>
      </c>
      <c r="F1" s="163"/>
      <c r="G1" s="163"/>
    </row>
    <row r="2" spans="1:8" s="107" customFormat="1" ht="32.25" customHeight="1" x14ac:dyDescent="0.25">
      <c r="A2" s="110" t="s">
        <v>62</v>
      </c>
      <c r="B2" s="187" t="s">
        <v>451</v>
      </c>
      <c r="C2" s="187"/>
      <c r="D2" s="187"/>
      <c r="E2" s="187"/>
      <c r="F2" s="187"/>
      <c r="G2" s="187"/>
    </row>
    <row r="3" spans="1:8" s="111" customFormat="1" ht="21.2" customHeight="1" x14ac:dyDescent="0.25">
      <c r="A3" s="111" t="s">
        <v>414</v>
      </c>
    </row>
    <row r="5" spans="1:8" ht="13.7" customHeight="1" x14ac:dyDescent="0.25">
      <c r="A5" s="188" t="s">
        <v>305</v>
      </c>
      <c r="B5" s="188" t="s">
        <v>374</v>
      </c>
      <c r="C5" s="188"/>
      <c r="D5" s="188" t="s">
        <v>334</v>
      </c>
      <c r="E5" s="188" t="s">
        <v>413</v>
      </c>
      <c r="F5" s="188" t="s">
        <v>43</v>
      </c>
      <c r="G5" s="188" t="s">
        <v>375</v>
      </c>
    </row>
    <row r="6" spans="1:8" ht="56.25" customHeight="1" x14ac:dyDescent="0.25">
      <c r="A6" s="188"/>
      <c r="B6" s="188"/>
      <c r="C6" s="188"/>
      <c r="D6" s="188"/>
      <c r="E6" s="188"/>
      <c r="F6" s="188"/>
      <c r="G6" s="188"/>
    </row>
    <row r="7" spans="1:8" ht="13.7" customHeight="1" x14ac:dyDescent="0.25">
      <c r="A7" s="112">
        <v>1</v>
      </c>
      <c r="B7" s="178" t="s">
        <v>680</v>
      </c>
      <c r="C7" s="178"/>
      <c r="D7" s="19" t="s">
        <v>409</v>
      </c>
      <c r="E7" s="19">
        <v>2</v>
      </c>
      <c r="F7" s="17">
        <v>1200</v>
      </c>
      <c r="G7" s="17">
        <f>E7*F7</f>
        <v>2400</v>
      </c>
    </row>
    <row r="8" spans="1:8" ht="15" x14ac:dyDescent="0.25">
      <c r="A8" s="112">
        <v>2</v>
      </c>
      <c r="B8" s="178" t="s">
        <v>681</v>
      </c>
      <c r="C8" s="178"/>
      <c r="D8" s="19" t="s">
        <v>409</v>
      </c>
      <c r="E8" s="19">
        <v>8</v>
      </c>
      <c r="F8" s="17">
        <v>450</v>
      </c>
      <c r="G8" s="17">
        <f>E8*F8</f>
        <v>3600</v>
      </c>
    </row>
    <row r="9" spans="1:8" ht="15" x14ac:dyDescent="0.25">
      <c r="A9" s="112">
        <v>2</v>
      </c>
      <c r="B9" s="178" t="s">
        <v>682</v>
      </c>
      <c r="C9" s="178"/>
      <c r="D9" s="19" t="s">
        <v>409</v>
      </c>
      <c r="E9" s="19">
        <v>8</v>
      </c>
      <c r="F9" s="17">
        <v>350</v>
      </c>
      <c r="G9" s="17">
        <f>E9*F9</f>
        <v>2800</v>
      </c>
    </row>
    <row r="10" spans="1:8" ht="13.7" customHeight="1" x14ac:dyDescent="0.25">
      <c r="A10" s="112">
        <v>3</v>
      </c>
      <c r="B10" s="178" t="s">
        <v>683</v>
      </c>
      <c r="C10" s="178"/>
      <c r="D10" s="19" t="s">
        <v>409</v>
      </c>
      <c r="E10" s="19">
        <v>16</v>
      </c>
      <c r="F10" s="17">
        <v>80</v>
      </c>
      <c r="G10" s="17">
        <f t="shared" ref="G10:G114" si="0">E10*F10</f>
        <v>1280</v>
      </c>
      <c r="H10" s="62"/>
    </row>
    <row r="11" spans="1:8" ht="13.7" customHeight="1" x14ac:dyDescent="0.25">
      <c r="A11" s="112">
        <v>4</v>
      </c>
      <c r="B11" s="178" t="s">
        <v>684</v>
      </c>
      <c r="C11" s="178"/>
      <c r="D11" s="19" t="s">
        <v>409</v>
      </c>
      <c r="E11" s="19">
        <v>20</v>
      </c>
      <c r="F11" s="17">
        <v>60</v>
      </c>
      <c r="G11" s="17">
        <f t="shared" si="0"/>
        <v>1200</v>
      </c>
    </row>
    <row r="12" spans="1:8" ht="13.7" customHeight="1" x14ac:dyDescent="0.25">
      <c r="A12" s="112">
        <v>5</v>
      </c>
      <c r="B12" s="178" t="s">
        <v>408</v>
      </c>
      <c r="C12" s="178"/>
      <c r="D12" s="19" t="s">
        <v>409</v>
      </c>
      <c r="E12" s="19">
        <v>4</v>
      </c>
      <c r="F12" s="17">
        <v>140</v>
      </c>
      <c r="G12" s="17">
        <f t="shared" si="0"/>
        <v>560</v>
      </c>
    </row>
    <row r="13" spans="1:8" ht="13.7" customHeight="1" x14ac:dyDescent="0.25">
      <c r="A13" s="112">
        <v>6</v>
      </c>
      <c r="B13" s="178" t="s">
        <v>559</v>
      </c>
      <c r="C13" s="178"/>
      <c r="D13" s="19" t="s">
        <v>409</v>
      </c>
      <c r="E13" s="19">
        <v>4</v>
      </c>
      <c r="F13" s="17">
        <v>140</v>
      </c>
      <c r="G13" s="17">
        <f t="shared" si="0"/>
        <v>560</v>
      </c>
    </row>
    <row r="14" spans="1:8" ht="13.7" customHeight="1" x14ac:dyDescent="0.25">
      <c r="A14" s="112">
        <v>7</v>
      </c>
      <c r="B14" s="178" t="s">
        <v>685</v>
      </c>
      <c r="C14" s="178"/>
      <c r="D14" s="19" t="s">
        <v>409</v>
      </c>
      <c r="E14" s="19">
        <v>20</v>
      </c>
      <c r="F14" s="17">
        <v>20</v>
      </c>
      <c r="G14" s="17">
        <f t="shared" si="0"/>
        <v>400</v>
      </c>
    </row>
    <row r="15" spans="1:8" ht="13.7" customHeight="1" x14ac:dyDescent="0.25">
      <c r="A15" s="112">
        <v>7</v>
      </c>
      <c r="B15" s="178" t="s">
        <v>608</v>
      </c>
      <c r="C15" s="178"/>
      <c r="D15" s="19" t="s">
        <v>409</v>
      </c>
      <c r="E15" s="19">
        <v>2</v>
      </c>
      <c r="F15" s="17">
        <v>2800</v>
      </c>
      <c r="G15" s="17">
        <f t="shared" si="0"/>
        <v>5600</v>
      </c>
    </row>
    <row r="16" spans="1:8" ht="13.7" customHeight="1" x14ac:dyDescent="0.25">
      <c r="A16" s="112">
        <v>8</v>
      </c>
      <c r="B16" s="178" t="s">
        <v>609</v>
      </c>
      <c r="C16" s="178"/>
      <c r="D16" s="19" t="s">
        <v>409</v>
      </c>
      <c r="E16" s="19">
        <v>1000</v>
      </c>
      <c r="F16" s="17">
        <v>5</v>
      </c>
      <c r="G16" s="17">
        <f t="shared" si="0"/>
        <v>5000</v>
      </c>
    </row>
    <row r="17" spans="1:9" ht="15" x14ac:dyDescent="0.25">
      <c r="A17" s="112">
        <v>9</v>
      </c>
      <c r="B17" s="178" t="s">
        <v>558</v>
      </c>
      <c r="C17" s="178"/>
      <c r="D17" s="19" t="s">
        <v>405</v>
      </c>
      <c r="E17" s="19">
        <v>168</v>
      </c>
      <c r="F17" s="17">
        <v>180</v>
      </c>
      <c r="G17" s="17">
        <f>E17*F17</f>
        <v>30240</v>
      </c>
    </row>
    <row r="18" spans="1:9" ht="15" x14ac:dyDescent="0.25">
      <c r="A18" s="112">
        <v>10</v>
      </c>
      <c r="B18" s="178" t="s">
        <v>686</v>
      </c>
      <c r="C18" s="178"/>
      <c r="D18" s="19" t="s">
        <v>405</v>
      </c>
      <c r="E18" s="19">
        <v>48</v>
      </c>
      <c r="F18" s="17">
        <v>80</v>
      </c>
      <c r="G18" s="17">
        <f>E18*F18</f>
        <v>3840</v>
      </c>
    </row>
    <row r="19" spans="1:9" ht="15" x14ac:dyDescent="0.25">
      <c r="A19" s="112">
        <v>11</v>
      </c>
      <c r="B19" s="178" t="s">
        <v>610</v>
      </c>
      <c r="C19" s="178"/>
      <c r="D19" s="19" t="s">
        <v>554</v>
      </c>
      <c r="E19" s="19">
        <v>280</v>
      </c>
      <c r="F19" s="17">
        <v>180</v>
      </c>
      <c r="G19" s="17">
        <f>E19*F19</f>
        <v>50400</v>
      </c>
    </row>
    <row r="20" spans="1:9" ht="13.7" customHeight="1" x14ac:dyDescent="0.25">
      <c r="A20" s="112">
        <v>12</v>
      </c>
      <c r="B20" s="178" t="s">
        <v>563</v>
      </c>
      <c r="C20" s="178"/>
      <c r="D20" s="19" t="s">
        <v>409</v>
      </c>
      <c r="E20" s="19">
        <v>1</v>
      </c>
      <c r="F20" s="17">
        <v>1500</v>
      </c>
      <c r="G20" s="17">
        <f t="shared" ref="G20:G26" si="1">E20*F20</f>
        <v>1500</v>
      </c>
      <c r="I20" s="62"/>
    </row>
    <row r="21" spans="1:9" ht="13.7" customHeight="1" x14ac:dyDescent="0.25">
      <c r="A21" s="112">
        <v>13</v>
      </c>
      <c r="B21" s="178" t="s">
        <v>687</v>
      </c>
      <c r="C21" s="178"/>
      <c r="D21" s="19" t="s">
        <v>409</v>
      </c>
      <c r="E21" s="19">
        <v>1</v>
      </c>
      <c r="F21" s="17">
        <v>1150</v>
      </c>
      <c r="G21" s="17">
        <f t="shared" si="1"/>
        <v>1150</v>
      </c>
      <c r="I21" s="62"/>
    </row>
    <row r="22" spans="1:9" ht="13.7" customHeight="1" x14ac:dyDescent="0.25">
      <c r="A22" s="112">
        <v>14</v>
      </c>
      <c r="B22" s="178" t="s">
        <v>688</v>
      </c>
      <c r="C22" s="178"/>
      <c r="D22" s="19" t="s">
        <v>409</v>
      </c>
      <c r="E22" s="19">
        <v>1</v>
      </c>
      <c r="F22" s="17">
        <v>150</v>
      </c>
      <c r="G22" s="17">
        <f t="shared" si="1"/>
        <v>150</v>
      </c>
      <c r="I22" s="62"/>
    </row>
    <row r="23" spans="1:9" ht="13.7" customHeight="1" x14ac:dyDescent="0.25">
      <c r="A23" s="112">
        <v>15</v>
      </c>
      <c r="B23" s="178" t="s">
        <v>611</v>
      </c>
      <c r="C23" s="178"/>
      <c r="D23" s="19" t="s">
        <v>409</v>
      </c>
      <c r="E23" s="19">
        <v>3</v>
      </c>
      <c r="F23" s="17">
        <v>500</v>
      </c>
      <c r="G23" s="17">
        <f t="shared" si="1"/>
        <v>1500</v>
      </c>
    </row>
    <row r="24" spans="1:9" ht="13.7" customHeight="1" x14ac:dyDescent="0.25">
      <c r="A24" s="112">
        <v>16</v>
      </c>
      <c r="B24" s="178" t="s">
        <v>612</v>
      </c>
      <c r="C24" s="178"/>
      <c r="D24" s="19" t="s">
        <v>409</v>
      </c>
      <c r="E24" s="19">
        <v>5</v>
      </c>
      <c r="F24" s="17">
        <v>500</v>
      </c>
      <c r="G24" s="17">
        <f t="shared" si="1"/>
        <v>2500</v>
      </c>
    </row>
    <row r="25" spans="1:9" ht="13.7" customHeight="1" x14ac:dyDescent="0.25">
      <c r="A25" s="112">
        <v>17</v>
      </c>
      <c r="B25" s="178" t="s">
        <v>565</v>
      </c>
      <c r="C25" s="178"/>
      <c r="D25" s="19" t="s">
        <v>409</v>
      </c>
      <c r="E25" s="19">
        <v>1</v>
      </c>
      <c r="F25" s="17">
        <v>700</v>
      </c>
      <c r="G25" s="17">
        <f t="shared" si="1"/>
        <v>700</v>
      </c>
    </row>
    <row r="26" spans="1:9" ht="13.7" customHeight="1" x14ac:dyDescent="0.25">
      <c r="A26" s="112">
        <v>18</v>
      </c>
      <c r="B26" s="179" t="s">
        <v>613</v>
      </c>
      <c r="C26" s="180"/>
      <c r="D26" s="19" t="s">
        <v>407</v>
      </c>
      <c r="E26" s="19">
        <v>5</v>
      </c>
      <c r="F26" s="17">
        <v>60</v>
      </c>
      <c r="G26" s="17">
        <f t="shared" si="1"/>
        <v>300</v>
      </c>
    </row>
    <row r="27" spans="1:9" ht="13.7" customHeight="1" x14ac:dyDescent="0.25">
      <c r="A27" s="112">
        <v>19</v>
      </c>
      <c r="B27" s="178" t="s">
        <v>614</v>
      </c>
      <c r="C27" s="178"/>
      <c r="D27" s="19" t="s">
        <v>409</v>
      </c>
      <c r="E27" s="19">
        <v>20</v>
      </c>
      <c r="F27" s="17">
        <v>15</v>
      </c>
      <c r="G27" s="17">
        <f t="shared" si="0"/>
        <v>300</v>
      </c>
    </row>
    <row r="28" spans="1:9" ht="13.7" customHeight="1" x14ac:dyDescent="0.25">
      <c r="A28" s="112">
        <v>20</v>
      </c>
      <c r="B28" s="178" t="s">
        <v>689</v>
      </c>
      <c r="C28" s="178"/>
      <c r="D28" s="19" t="s">
        <v>409</v>
      </c>
      <c r="E28" s="19">
        <v>6</v>
      </c>
      <c r="F28" s="17">
        <v>100</v>
      </c>
      <c r="G28" s="17">
        <f t="shared" si="0"/>
        <v>600</v>
      </c>
    </row>
    <row r="29" spans="1:9" ht="13.7" customHeight="1" x14ac:dyDescent="0.25">
      <c r="A29" s="112">
        <v>21</v>
      </c>
      <c r="B29" s="178" t="s">
        <v>564</v>
      </c>
      <c r="C29" s="178"/>
      <c r="D29" s="19" t="s">
        <v>409</v>
      </c>
      <c r="E29" s="19">
        <v>2</v>
      </c>
      <c r="F29" s="17">
        <v>2000</v>
      </c>
      <c r="G29" s="17">
        <f t="shared" si="0"/>
        <v>4000</v>
      </c>
    </row>
    <row r="30" spans="1:9" ht="13.7" customHeight="1" x14ac:dyDescent="0.25">
      <c r="A30" s="112">
        <v>22</v>
      </c>
      <c r="B30" s="178" t="s">
        <v>615</v>
      </c>
      <c r="C30" s="178"/>
      <c r="D30" s="19" t="s">
        <v>409</v>
      </c>
      <c r="E30" s="19">
        <v>2</v>
      </c>
      <c r="F30" s="17">
        <v>2000</v>
      </c>
      <c r="G30" s="17">
        <f t="shared" si="0"/>
        <v>4000</v>
      </c>
    </row>
    <row r="31" spans="1:9" ht="13.7" customHeight="1" x14ac:dyDescent="0.25">
      <c r="A31" s="112">
        <v>23</v>
      </c>
      <c r="B31" s="178" t="s">
        <v>616</v>
      </c>
      <c r="C31" s="178"/>
      <c r="D31" s="19" t="s">
        <v>409</v>
      </c>
      <c r="E31" s="19">
        <v>2</v>
      </c>
      <c r="F31" s="17">
        <v>300</v>
      </c>
      <c r="G31" s="17">
        <f t="shared" si="0"/>
        <v>600</v>
      </c>
    </row>
    <row r="32" spans="1:9" ht="13.7" customHeight="1" x14ac:dyDescent="0.25">
      <c r="A32" s="112">
        <v>24</v>
      </c>
      <c r="B32" s="178" t="s">
        <v>617</v>
      </c>
      <c r="C32" s="178"/>
      <c r="D32" s="19" t="s">
        <v>409</v>
      </c>
      <c r="E32" s="19">
        <v>2</v>
      </c>
      <c r="F32" s="17">
        <v>650</v>
      </c>
      <c r="G32" s="17">
        <f t="shared" si="0"/>
        <v>1300</v>
      </c>
    </row>
    <row r="33" spans="1:8" ht="13.7" customHeight="1" x14ac:dyDescent="0.25">
      <c r="A33" s="112">
        <v>25</v>
      </c>
      <c r="B33" s="178" t="s">
        <v>492</v>
      </c>
      <c r="C33" s="178"/>
      <c r="D33" s="19" t="s">
        <v>493</v>
      </c>
      <c r="E33" s="19">
        <v>60</v>
      </c>
      <c r="F33" s="17">
        <v>100</v>
      </c>
      <c r="G33" s="17">
        <f t="shared" si="0"/>
        <v>6000</v>
      </c>
    </row>
    <row r="34" spans="1:8" ht="13.7" customHeight="1" x14ac:dyDescent="0.25">
      <c r="A34" s="112">
        <v>26</v>
      </c>
      <c r="B34" s="178" t="s">
        <v>568</v>
      </c>
      <c r="C34" s="178"/>
      <c r="D34" s="19" t="s">
        <v>409</v>
      </c>
      <c r="E34" s="19">
        <v>3</v>
      </c>
      <c r="F34" s="17">
        <v>750</v>
      </c>
      <c r="G34" s="17">
        <f t="shared" si="0"/>
        <v>2250</v>
      </c>
    </row>
    <row r="35" spans="1:8" ht="13.7" customHeight="1" x14ac:dyDescent="0.25">
      <c r="A35" s="112">
        <v>27</v>
      </c>
      <c r="B35" s="178" t="s">
        <v>618</v>
      </c>
      <c r="C35" s="178"/>
      <c r="D35" s="19" t="s">
        <v>409</v>
      </c>
      <c r="E35" s="19">
        <v>5</v>
      </c>
      <c r="F35" s="17">
        <v>700</v>
      </c>
      <c r="G35" s="17">
        <f t="shared" si="0"/>
        <v>3500</v>
      </c>
    </row>
    <row r="36" spans="1:8" ht="13.7" customHeight="1" x14ac:dyDescent="0.25">
      <c r="A36" s="112">
        <v>28</v>
      </c>
      <c r="B36" s="179" t="s">
        <v>619</v>
      </c>
      <c r="C36" s="180"/>
      <c r="D36" s="19" t="s">
        <v>407</v>
      </c>
      <c r="E36" s="19">
        <v>3</v>
      </c>
      <c r="F36" s="17">
        <v>100</v>
      </c>
      <c r="G36" s="17">
        <f t="shared" si="0"/>
        <v>300</v>
      </c>
    </row>
    <row r="37" spans="1:8" ht="13.7" customHeight="1" x14ac:dyDescent="0.25">
      <c r="A37" s="112">
        <v>29</v>
      </c>
      <c r="B37" s="178" t="s">
        <v>566</v>
      </c>
      <c r="C37" s="178"/>
      <c r="D37" s="19" t="s">
        <v>409</v>
      </c>
      <c r="E37" s="19">
        <v>2</v>
      </c>
      <c r="F37" s="17">
        <v>450</v>
      </c>
      <c r="G37" s="17">
        <f t="shared" si="0"/>
        <v>900</v>
      </c>
    </row>
    <row r="38" spans="1:8" ht="15" x14ac:dyDescent="0.25">
      <c r="A38" s="112">
        <v>30</v>
      </c>
      <c r="B38" s="178" t="s">
        <v>620</v>
      </c>
      <c r="C38" s="178"/>
      <c r="D38" s="19" t="s">
        <v>409</v>
      </c>
      <c r="E38" s="19">
        <v>5</v>
      </c>
      <c r="F38" s="17">
        <v>80</v>
      </c>
      <c r="G38" s="17">
        <f t="shared" si="0"/>
        <v>400</v>
      </c>
    </row>
    <row r="39" spans="1:8" ht="13.7" customHeight="1" x14ac:dyDescent="0.25">
      <c r="A39" s="112">
        <v>31</v>
      </c>
      <c r="B39" s="178" t="s">
        <v>573</v>
      </c>
      <c r="C39" s="178"/>
      <c r="D39" s="19" t="s">
        <v>409</v>
      </c>
      <c r="E39" s="19">
        <v>10</v>
      </c>
      <c r="F39" s="17">
        <v>250</v>
      </c>
      <c r="G39" s="17">
        <f t="shared" si="0"/>
        <v>2500</v>
      </c>
      <c r="H39" s="62"/>
    </row>
    <row r="40" spans="1:8" ht="13.7" customHeight="1" x14ac:dyDescent="0.25">
      <c r="A40" s="112">
        <v>32</v>
      </c>
      <c r="B40" s="178" t="s">
        <v>621</v>
      </c>
      <c r="C40" s="178"/>
      <c r="D40" s="19" t="s">
        <v>409</v>
      </c>
      <c r="E40" s="113">
        <v>10</v>
      </c>
      <c r="F40" s="114">
        <v>150</v>
      </c>
      <c r="G40" s="114">
        <f t="shared" si="0"/>
        <v>1500</v>
      </c>
      <c r="H40" s="62"/>
    </row>
    <row r="41" spans="1:8" ht="13.7" customHeight="1" x14ac:dyDescent="0.25">
      <c r="A41" s="112">
        <v>33</v>
      </c>
      <c r="B41" s="179" t="s">
        <v>664</v>
      </c>
      <c r="C41" s="180"/>
      <c r="D41" s="19" t="s">
        <v>409</v>
      </c>
      <c r="E41" s="19">
        <v>2</v>
      </c>
      <c r="F41" s="17">
        <v>500</v>
      </c>
      <c r="G41" s="17">
        <f t="shared" si="0"/>
        <v>1000</v>
      </c>
    </row>
    <row r="42" spans="1:8" ht="13.7" customHeight="1" x14ac:dyDescent="0.25">
      <c r="A42" s="112">
        <v>34</v>
      </c>
      <c r="B42" s="179" t="s">
        <v>690</v>
      </c>
      <c r="C42" s="180"/>
      <c r="D42" s="19" t="s">
        <v>409</v>
      </c>
      <c r="E42" s="19">
        <v>2</v>
      </c>
      <c r="F42" s="17">
        <v>850</v>
      </c>
      <c r="G42" s="17">
        <f t="shared" si="0"/>
        <v>1700</v>
      </c>
    </row>
    <row r="43" spans="1:8" ht="12.75" customHeight="1" x14ac:dyDescent="0.25">
      <c r="A43" s="112">
        <v>35</v>
      </c>
      <c r="B43" s="178" t="s">
        <v>560</v>
      </c>
      <c r="C43" s="178"/>
      <c r="D43" s="113" t="s">
        <v>409</v>
      </c>
      <c r="E43" s="113">
        <v>4</v>
      </c>
      <c r="F43" s="114">
        <v>300</v>
      </c>
      <c r="G43" s="114">
        <f t="shared" si="0"/>
        <v>1200</v>
      </c>
    </row>
    <row r="44" spans="1:8" ht="13.7" customHeight="1" x14ac:dyDescent="0.25">
      <c r="A44" s="112">
        <v>36</v>
      </c>
      <c r="B44" s="178" t="s">
        <v>569</v>
      </c>
      <c r="C44" s="178"/>
      <c r="D44" s="19" t="s">
        <v>407</v>
      </c>
      <c r="E44" s="19">
        <v>4</v>
      </c>
      <c r="F44" s="17">
        <v>400</v>
      </c>
      <c r="G44" s="17">
        <f t="shared" si="0"/>
        <v>1600</v>
      </c>
    </row>
    <row r="45" spans="1:8" ht="13.7" customHeight="1" x14ac:dyDescent="0.25">
      <c r="A45" s="112">
        <v>37</v>
      </c>
      <c r="B45" s="178" t="s">
        <v>691</v>
      </c>
      <c r="C45" s="178"/>
      <c r="D45" s="19" t="s">
        <v>407</v>
      </c>
      <c r="E45" s="19">
        <v>4</v>
      </c>
      <c r="F45" s="17">
        <v>200</v>
      </c>
      <c r="G45" s="17">
        <f t="shared" si="0"/>
        <v>800</v>
      </c>
    </row>
    <row r="46" spans="1:8" ht="13.7" customHeight="1" x14ac:dyDescent="0.25">
      <c r="A46" s="112">
        <v>38</v>
      </c>
      <c r="B46" s="178" t="s">
        <v>692</v>
      </c>
      <c r="C46" s="178"/>
      <c r="D46" s="19" t="s">
        <v>409</v>
      </c>
      <c r="E46" s="19">
        <v>6</v>
      </c>
      <c r="F46" s="17">
        <v>40</v>
      </c>
      <c r="G46" s="17">
        <f t="shared" si="0"/>
        <v>240</v>
      </c>
    </row>
    <row r="47" spans="1:8" ht="13.7" customHeight="1" x14ac:dyDescent="0.25">
      <c r="A47" s="112">
        <v>39</v>
      </c>
      <c r="B47" s="178" t="s">
        <v>561</v>
      </c>
      <c r="C47" s="178"/>
      <c r="D47" s="19" t="s">
        <v>409</v>
      </c>
      <c r="E47" s="19">
        <v>1</v>
      </c>
      <c r="F47" s="17">
        <v>710</v>
      </c>
      <c r="G47" s="17">
        <f t="shared" si="0"/>
        <v>710</v>
      </c>
    </row>
    <row r="48" spans="1:8" ht="15" x14ac:dyDescent="0.25">
      <c r="A48" s="112">
        <v>40</v>
      </c>
      <c r="B48" s="178" t="s">
        <v>623</v>
      </c>
      <c r="C48" s="178"/>
      <c r="D48" s="19" t="s">
        <v>409</v>
      </c>
      <c r="E48" s="19">
        <v>10</v>
      </c>
      <c r="F48" s="17">
        <v>180</v>
      </c>
      <c r="G48" s="17">
        <f>E48*F48</f>
        <v>1800</v>
      </c>
    </row>
    <row r="49" spans="1:7" ht="14.25" customHeight="1" x14ac:dyDescent="0.25">
      <c r="A49" s="112">
        <v>41</v>
      </c>
      <c r="B49" s="178" t="s">
        <v>410</v>
      </c>
      <c r="C49" s="178"/>
      <c r="D49" s="19" t="s">
        <v>409</v>
      </c>
      <c r="E49" s="19">
        <v>15</v>
      </c>
      <c r="F49" s="17">
        <v>115</v>
      </c>
      <c r="G49" s="17">
        <f t="shared" si="0"/>
        <v>1725</v>
      </c>
    </row>
    <row r="50" spans="1:7" ht="13.7" customHeight="1" x14ac:dyDescent="0.25">
      <c r="A50" s="112">
        <v>42</v>
      </c>
      <c r="B50" s="178" t="s">
        <v>693</v>
      </c>
      <c r="C50" s="178"/>
      <c r="D50" s="19" t="s">
        <v>409</v>
      </c>
      <c r="E50" s="19">
        <v>10</v>
      </c>
      <c r="F50" s="17">
        <v>250</v>
      </c>
      <c r="G50" s="17">
        <f>E50*F50</f>
        <v>2500</v>
      </c>
    </row>
    <row r="51" spans="1:7" ht="13.7" customHeight="1" x14ac:dyDescent="0.25">
      <c r="A51" s="112">
        <v>43</v>
      </c>
      <c r="B51" s="178" t="s">
        <v>679</v>
      </c>
      <c r="C51" s="178"/>
      <c r="D51" s="19" t="s">
        <v>409</v>
      </c>
      <c r="E51" s="19">
        <v>25</v>
      </c>
      <c r="F51" s="17">
        <v>360</v>
      </c>
      <c r="G51" s="17">
        <f>E51*F51</f>
        <v>9000</v>
      </c>
    </row>
    <row r="52" spans="1:7" ht="15" x14ac:dyDescent="0.25">
      <c r="A52" s="112">
        <v>44</v>
      </c>
      <c r="B52" s="178" t="s">
        <v>622</v>
      </c>
      <c r="C52" s="178"/>
      <c r="D52" s="19" t="s">
        <v>409</v>
      </c>
      <c r="E52" s="19">
        <v>5</v>
      </c>
      <c r="F52" s="17">
        <v>150</v>
      </c>
      <c r="G52" s="17">
        <f>E52*F52</f>
        <v>750</v>
      </c>
    </row>
    <row r="53" spans="1:7" ht="15" x14ac:dyDescent="0.25">
      <c r="A53" s="112">
        <v>45</v>
      </c>
      <c r="B53" s="178" t="s">
        <v>694</v>
      </c>
      <c r="C53" s="178"/>
      <c r="D53" s="19" t="s">
        <v>409</v>
      </c>
      <c r="E53" s="19">
        <v>4</v>
      </c>
      <c r="F53" s="17">
        <v>250</v>
      </c>
      <c r="G53" s="17">
        <f t="shared" ref="G53:G54" si="2">E53*F53</f>
        <v>1000</v>
      </c>
    </row>
    <row r="54" spans="1:7" ht="15" x14ac:dyDescent="0.25">
      <c r="A54" s="112">
        <v>46</v>
      </c>
      <c r="B54" s="178" t="s">
        <v>695</v>
      </c>
      <c r="C54" s="178"/>
      <c r="D54" s="19" t="s">
        <v>409</v>
      </c>
      <c r="E54" s="19">
        <v>4</v>
      </c>
      <c r="F54" s="17">
        <v>250</v>
      </c>
      <c r="G54" s="17">
        <f t="shared" si="2"/>
        <v>1000</v>
      </c>
    </row>
    <row r="55" spans="1:7" ht="15" x14ac:dyDescent="0.25">
      <c r="A55" s="112">
        <v>47</v>
      </c>
      <c r="B55" s="178" t="s">
        <v>624</v>
      </c>
      <c r="C55" s="178"/>
      <c r="D55" s="19" t="s">
        <v>409</v>
      </c>
      <c r="E55" s="19">
        <v>2</v>
      </c>
      <c r="F55" s="17">
        <v>550</v>
      </c>
      <c r="G55" s="17">
        <f t="shared" si="0"/>
        <v>1100</v>
      </c>
    </row>
    <row r="56" spans="1:7" ht="13.7" customHeight="1" x14ac:dyDescent="0.25">
      <c r="A56" s="112">
        <v>48</v>
      </c>
      <c r="B56" s="178" t="s">
        <v>696</v>
      </c>
      <c r="C56" s="178"/>
      <c r="D56" s="19" t="s">
        <v>405</v>
      </c>
      <c r="E56" s="19">
        <v>50</v>
      </c>
      <c r="F56" s="17">
        <v>60</v>
      </c>
      <c r="G56" s="17">
        <f>E56*F56</f>
        <v>3000</v>
      </c>
    </row>
    <row r="57" spans="1:7" ht="13.7" customHeight="1" x14ac:dyDescent="0.25">
      <c r="A57" s="112">
        <v>49</v>
      </c>
      <c r="B57" s="178" t="s">
        <v>697</v>
      </c>
      <c r="C57" s="178"/>
      <c r="D57" s="19" t="s">
        <v>405</v>
      </c>
      <c r="E57" s="19">
        <v>10</v>
      </c>
      <c r="F57" s="17">
        <v>80</v>
      </c>
      <c r="G57" s="17">
        <f t="shared" ref="G57" si="3">E57*F57</f>
        <v>800</v>
      </c>
    </row>
    <row r="58" spans="1:7" ht="15" customHeight="1" x14ac:dyDescent="0.25">
      <c r="A58" s="112">
        <v>50</v>
      </c>
      <c r="B58" s="178" t="s">
        <v>698</v>
      </c>
      <c r="C58" s="178"/>
      <c r="D58" s="19" t="s">
        <v>409</v>
      </c>
      <c r="E58" s="19">
        <v>160</v>
      </c>
      <c r="F58" s="17">
        <v>30</v>
      </c>
      <c r="G58" s="17">
        <f>E58*F58</f>
        <v>4800</v>
      </c>
    </row>
    <row r="59" spans="1:7" ht="15" customHeight="1" x14ac:dyDescent="0.25">
      <c r="A59" s="112">
        <v>51</v>
      </c>
      <c r="B59" s="178" t="s">
        <v>699</v>
      </c>
      <c r="C59" s="178"/>
      <c r="D59" s="19" t="s">
        <v>409</v>
      </c>
      <c r="E59" s="19">
        <v>150</v>
      </c>
      <c r="F59" s="17">
        <v>40</v>
      </c>
      <c r="G59" s="17">
        <f>E59*F59</f>
        <v>6000</v>
      </c>
    </row>
    <row r="60" spans="1:7" ht="15" customHeight="1" x14ac:dyDescent="0.25">
      <c r="A60" s="112">
        <v>52</v>
      </c>
      <c r="B60" s="178" t="s">
        <v>700</v>
      </c>
      <c r="C60" s="178"/>
      <c r="D60" s="19" t="s">
        <v>409</v>
      </c>
      <c r="E60" s="19">
        <v>20</v>
      </c>
      <c r="F60" s="17">
        <v>10</v>
      </c>
      <c r="G60" s="17">
        <f>E60*F60</f>
        <v>200</v>
      </c>
    </row>
    <row r="61" spans="1:7" ht="15" x14ac:dyDescent="0.25">
      <c r="A61" s="112">
        <v>53</v>
      </c>
      <c r="B61" s="178" t="s">
        <v>625</v>
      </c>
      <c r="C61" s="178"/>
      <c r="D61" s="19" t="s">
        <v>409</v>
      </c>
      <c r="E61" s="19">
        <v>1</v>
      </c>
      <c r="F61" s="17">
        <v>100</v>
      </c>
      <c r="G61" s="17">
        <f t="shared" si="0"/>
        <v>100</v>
      </c>
    </row>
    <row r="62" spans="1:7" ht="15" x14ac:dyDescent="0.25">
      <c r="A62" s="112">
        <v>54</v>
      </c>
      <c r="B62" s="179" t="s">
        <v>701</v>
      </c>
      <c r="C62" s="184"/>
      <c r="D62" s="19" t="s">
        <v>409</v>
      </c>
      <c r="E62" s="19">
        <v>4</v>
      </c>
      <c r="F62" s="17">
        <v>370</v>
      </c>
      <c r="G62" s="17">
        <f>E62*F62</f>
        <v>1480</v>
      </c>
    </row>
    <row r="63" spans="1:7" ht="13.7" customHeight="1" x14ac:dyDescent="0.25">
      <c r="A63" s="112">
        <v>55</v>
      </c>
      <c r="B63" s="178" t="s">
        <v>702</v>
      </c>
      <c r="C63" s="178"/>
      <c r="D63" s="19" t="s">
        <v>409</v>
      </c>
      <c r="E63" s="19">
        <v>4</v>
      </c>
      <c r="F63" s="17">
        <v>210</v>
      </c>
      <c r="G63" s="17">
        <f t="shared" si="0"/>
        <v>840</v>
      </c>
    </row>
    <row r="64" spans="1:7" ht="15" x14ac:dyDescent="0.25">
      <c r="A64" s="112">
        <v>56</v>
      </c>
      <c r="B64" s="179" t="s">
        <v>703</v>
      </c>
      <c r="C64" s="184"/>
      <c r="D64" s="19" t="s">
        <v>409</v>
      </c>
      <c r="E64" s="19">
        <v>2</v>
      </c>
      <c r="F64" s="17">
        <v>130</v>
      </c>
      <c r="G64" s="17">
        <f t="shared" si="0"/>
        <v>260</v>
      </c>
    </row>
    <row r="65" spans="1:8" ht="15" x14ac:dyDescent="0.25">
      <c r="A65" s="112">
        <v>57</v>
      </c>
      <c r="B65" s="179" t="s">
        <v>626</v>
      </c>
      <c r="C65" s="184"/>
      <c r="D65" s="19" t="s">
        <v>409</v>
      </c>
      <c r="E65" s="19">
        <v>6</v>
      </c>
      <c r="F65" s="17">
        <v>100</v>
      </c>
      <c r="G65" s="17">
        <f t="shared" si="0"/>
        <v>600</v>
      </c>
    </row>
    <row r="66" spans="1:8" ht="13.7" customHeight="1" x14ac:dyDescent="0.25">
      <c r="A66" s="112">
        <v>58</v>
      </c>
      <c r="B66" s="185" t="s">
        <v>704</v>
      </c>
      <c r="C66" s="186"/>
      <c r="D66" s="19" t="s">
        <v>411</v>
      </c>
      <c r="E66" s="113">
        <v>10</v>
      </c>
      <c r="F66" s="114">
        <v>130</v>
      </c>
      <c r="G66" s="114">
        <f t="shared" si="0"/>
        <v>1300</v>
      </c>
    </row>
    <row r="67" spans="1:8" ht="13.7" customHeight="1" x14ac:dyDescent="0.25">
      <c r="A67" s="112">
        <v>59</v>
      </c>
      <c r="B67" s="182" t="s">
        <v>705</v>
      </c>
      <c r="C67" s="183"/>
      <c r="D67" s="19" t="s">
        <v>411</v>
      </c>
      <c r="E67" s="113">
        <v>40</v>
      </c>
      <c r="F67" s="114">
        <v>20</v>
      </c>
      <c r="G67" s="114">
        <f>E67*F67</f>
        <v>800</v>
      </c>
    </row>
    <row r="68" spans="1:8" ht="15" x14ac:dyDescent="0.25">
      <c r="A68" s="112">
        <v>60</v>
      </c>
      <c r="B68" s="182" t="s">
        <v>706</v>
      </c>
      <c r="C68" s="183"/>
      <c r="D68" s="19" t="s">
        <v>411</v>
      </c>
      <c r="E68" s="113">
        <v>40</v>
      </c>
      <c r="F68" s="114">
        <v>30</v>
      </c>
      <c r="G68" s="114">
        <f t="shared" si="0"/>
        <v>1200</v>
      </c>
    </row>
    <row r="69" spans="1:8" ht="15" x14ac:dyDescent="0.25">
      <c r="A69" s="112">
        <v>61</v>
      </c>
      <c r="B69" s="182" t="s">
        <v>627</v>
      </c>
      <c r="C69" s="183"/>
      <c r="D69" s="19" t="s">
        <v>411</v>
      </c>
      <c r="E69" s="113">
        <v>40</v>
      </c>
      <c r="F69" s="114">
        <v>40</v>
      </c>
      <c r="G69" s="114">
        <f t="shared" si="0"/>
        <v>1600</v>
      </c>
    </row>
    <row r="70" spans="1:8" ht="13.7" customHeight="1" x14ac:dyDescent="0.25">
      <c r="A70" s="112">
        <v>62</v>
      </c>
      <c r="B70" s="179" t="s">
        <v>707</v>
      </c>
      <c r="C70" s="184"/>
      <c r="D70" s="19" t="s">
        <v>409</v>
      </c>
      <c r="E70" s="19">
        <v>1</v>
      </c>
      <c r="F70" s="17">
        <v>500</v>
      </c>
      <c r="G70" s="17">
        <f t="shared" si="0"/>
        <v>500</v>
      </c>
    </row>
    <row r="71" spans="1:8" ht="13.7" customHeight="1" x14ac:dyDescent="0.25">
      <c r="A71" s="112">
        <v>63</v>
      </c>
      <c r="B71" s="178" t="s">
        <v>628</v>
      </c>
      <c r="C71" s="178"/>
      <c r="D71" s="19" t="s">
        <v>409</v>
      </c>
      <c r="E71" s="19">
        <v>2</v>
      </c>
      <c r="F71" s="17">
        <v>200</v>
      </c>
      <c r="G71" s="17">
        <f t="shared" si="0"/>
        <v>400</v>
      </c>
    </row>
    <row r="72" spans="1:8" ht="13.7" customHeight="1" x14ac:dyDescent="0.25">
      <c r="A72" s="112">
        <v>64</v>
      </c>
      <c r="B72" s="178" t="s">
        <v>792</v>
      </c>
      <c r="C72" s="178"/>
      <c r="D72" s="19" t="s">
        <v>409</v>
      </c>
      <c r="E72" s="19">
        <v>900</v>
      </c>
      <c r="F72" s="17">
        <v>4</v>
      </c>
      <c r="G72" s="17">
        <f t="shared" si="0"/>
        <v>3600</v>
      </c>
    </row>
    <row r="73" spans="1:8" ht="13.7" customHeight="1" x14ac:dyDescent="0.25">
      <c r="A73" s="112">
        <v>65</v>
      </c>
      <c r="B73" s="178" t="s">
        <v>494</v>
      </c>
      <c r="C73" s="178"/>
      <c r="D73" s="19" t="s">
        <v>409</v>
      </c>
      <c r="E73" s="19">
        <v>20</v>
      </c>
      <c r="F73" s="17">
        <v>200</v>
      </c>
      <c r="G73" s="17">
        <f t="shared" si="0"/>
        <v>4000</v>
      </c>
    </row>
    <row r="74" spans="1:8" ht="13.7" customHeight="1" x14ac:dyDescent="0.25">
      <c r="A74" s="112">
        <v>66</v>
      </c>
      <c r="B74" s="178" t="s">
        <v>496</v>
      </c>
      <c r="C74" s="178"/>
      <c r="D74" s="19" t="s">
        <v>409</v>
      </c>
      <c r="E74" s="19">
        <v>5</v>
      </c>
      <c r="F74" s="17">
        <v>500</v>
      </c>
      <c r="G74" s="17">
        <f t="shared" si="0"/>
        <v>2500</v>
      </c>
    </row>
    <row r="75" spans="1:8" ht="13.7" customHeight="1" x14ac:dyDescent="0.25">
      <c r="A75" s="112">
        <v>67</v>
      </c>
      <c r="B75" s="178" t="s">
        <v>708</v>
      </c>
      <c r="C75" s="178"/>
      <c r="D75" s="19" t="s">
        <v>409</v>
      </c>
      <c r="E75" s="19">
        <v>2</v>
      </c>
      <c r="F75" s="17">
        <v>260</v>
      </c>
      <c r="G75" s="17">
        <f t="shared" si="0"/>
        <v>520</v>
      </c>
      <c r="H75" s="62"/>
    </row>
    <row r="76" spans="1:8" ht="13.7" customHeight="1" x14ac:dyDescent="0.25">
      <c r="A76" s="112">
        <v>68</v>
      </c>
      <c r="B76" s="178" t="s">
        <v>709</v>
      </c>
      <c r="C76" s="178"/>
      <c r="D76" s="19" t="s">
        <v>409</v>
      </c>
      <c r="E76" s="19">
        <v>2</v>
      </c>
      <c r="F76" s="17">
        <v>1510</v>
      </c>
      <c r="G76" s="17">
        <f t="shared" si="0"/>
        <v>3020</v>
      </c>
      <c r="H76" s="115"/>
    </row>
    <row r="77" spans="1:8" ht="13.7" customHeight="1" x14ac:dyDescent="0.25">
      <c r="A77" s="112">
        <v>69</v>
      </c>
      <c r="B77" s="178" t="s">
        <v>710</v>
      </c>
      <c r="C77" s="178"/>
      <c r="D77" s="19" t="s">
        <v>409</v>
      </c>
      <c r="E77" s="19">
        <v>2</v>
      </c>
      <c r="F77" s="17">
        <v>450</v>
      </c>
      <c r="G77" s="17">
        <f t="shared" si="0"/>
        <v>900</v>
      </c>
      <c r="H77" s="62"/>
    </row>
    <row r="78" spans="1:8" ht="13.7" customHeight="1" x14ac:dyDescent="0.25">
      <c r="A78" s="112">
        <v>70</v>
      </c>
      <c r="B78" s="178" t="s">
        <v>495</v>
      </c>
      <c r="C78" s="178"/>
      <c r="D78" s="19" t="s">
        <v>409</v>
      </c>
      <c r="E78" s="19">
        <v>5</v>
      </c>
      <c r="F78" s="17">
        <v>500</v>
      </c>
      <c r="G78" s="17">
        <f t="shared" si="0"/>
        <v>2500</v>
      </c>
      <c r="H78" s="62"/>
    </row>
    <row r="79" spans="1:8" ht="15" x14ac:dyDescent="0.25">
      <c r="A79" s="112">
        <v>71</v>
      </c>
      <c r="B79" s="178" t="s">
        <v>711</v>
      </c>
      <c r="C79" s="178"/>
      <c r="D79" s="19" t="s">
        <v>409</v>
      </c>
      <c r="E79" s="19">
        <v>3</v>
      </c>
      <c r="F79" s="17">
        <v>320</v>
      </c>
      <c r="G79" s="17">
        <f t="shared" si="0"/>
        <v>960</v>
      </c>
    </row>
    <row r="80" spans="1:8" ht="15" x14ac:dyDescent="0.25">
      <c r="A80" s="112">
        <v>72</v>
      </c>
      <c r="B80" s="178" t="s">
        <v>712</v>
      </c>
      <c r="C80" s="178"/>
      <c r="D80" s="19" t="s">
        <v>407</v>
      </c>
      <c r="E80" s="19">
        <v>15</v>
      </c>
      <c r="F80" s="17">
        <v>20</v>
      </c>
      <c r="G80" s="17">
        <f t="shared" si="0"/>
        <v>300</v>
      </c>
    </row>
    <row r="81" spans="1:7" ht="15" x14ac:dyDescent="0.25">
      <c r="A81" s="112">
        <v>73</v>
      </c>
      <c r="B81" s="181" t="s">
        <v>713</v>
      </c>
      <c r="C81" s="181"/>
      <c r="D81" s="19" t="s">
        <v>405</v>
      </c>
      <c r="E81" s="19">
        <v>4</v>
      </c>
      <c r="F81" s="17">
        <v>380</v>
      </c>
      <c r="G81" s="17">
        <f t="shared" si="0"/>
        <v>1520</v>
      </c>
    </row>
    <row r="82" spans="1:7" ht="17.100000000000001" customHeight="1" x14ac:dyDescent="0.25">
      <c r="A82" s="112">
        <v>74</v>
      </c>
      <c r="B82" s="181" t="s">
        <v>714</v>
      </c>
      <c r="C82" s="181"/>
      <c r="D82" s="19" t="s">
        <v>409</v>
      </c>
      <c r="E82" s="19">
        <v>10</v>
      </c>
      <c r="F82" s="17">
        <v>90</v>
      </c>
      <c r="G82" s="17">
        <f t="shared" si="0"/>
        <v>900</v>
      </c>
    </row>
    <row r="83" spans="1:7" ht="15" x14ac:dyDescent="0.25">
      <c r="A83" s="112">
        <v>75</v>
      </c>
      <c r="B83" s="178" t="s">
        <v>715</v>
      </c>
      <c r="C83" s="178"/>
      <c r="D83" s="19" t="s">
        <v>407</v>
      </c>
      <c r="E83" s="19">
        <v>5</v>
      </c>
      <c r="F83" s="17">
        <v>80</v>
      </c>
      <c r="G83" s="17">
        <f t="shared" si="0"/>
        <v>400</v>
      </c>
    </row>
    <row r="84" spans="1:7" ht="15" x14ac:dyDescent="0.25">
      <c r="A84" s="112">
        <v>76</v>
      </c>
      <c r="B84" s="178" t="s">
        <v>629</v>
      </c>
      <c r="C84" s="178"/>
      <c r="D84" s="19" t="s">
        <v>407</v>
      </c>
      <c r="E84" s="19">
        <v>10</v>
      </c>
      <c r="F84" s="17">
        <v>20</v>
      </c>
      <c r="G84" s="17">
        <f t="shared" si="0"/>
        <v>200</v>
      </c>
    </row>
    <row r="85" spans="1:7" ht="28.5" customHeight="1" x14ac:dyDescent="0.25">
      <c r="A85" s="112">
        <v>77</v>
      </c>
      <c r="B85" s="178" t="s">
        <v>630</v>
      </c>
      <c r="C85" s="178"/>
      <c r="D85" s="19" t="s">
        <v>407</v>
      </c>
      <c r="E85" s="19">
        <v>6</v>
      </c>
      <c r="F85" s="17">
        <v>100</v>
      </c>
      <c r="G85" s="17">
        <f t="shared" si="0"/>
        <v>600</v>
      </c>
    </row>
    <row r="86" spans="1:7" ht="28.5" customHeight="1" x14ac:dyDescent="0.25">
      <c r="A86" s="112">
        <v>78</v>
      </c>
      <c r="B86" s="178" t="s">
        <v>631</v>
      </c>
      <c r="C86" s="178"/>
      <c r="D86" s="19" t="s">
        <v>407</v>
      </c>
      <c r="E86" s="19">
        <v>6</v>
      </c>
      <c r="F86" s="17">
        <v>8000</v>
      </c>
      <c r="G86" s="17">
        <f t="shared" si="0"/>
        <v>48000</v>
      </c>
    </row>
    <row r="87" spans="1:7" ht="13.7" customHeight="1" x14ac:dyDescent="0.25">
      <c r="A87" s="112">
        <v>79</v>
      </c>
      <c r="B87" s="178" t="s">
        <v>571</v>
      </c>
      <c r="C87" s="178"/>
      <c r="D87" s="19" t="s">
        <v>409</v>
      </c>
      <c r="E87" s="19">
        <v>1</v>
      </c>
      <c r="F87" s="17">
        <v>5000</v>
      </c>
      <c r="G87" s="17">
        <f>E87*F87</f>
        <v>5000</v>
      </c>
    </row>
    <row r="88" spans="1:7" ht="13.7" customHeight="1" x14ac:dyDescent="0.25">
      <c r="A88" s="112">
        <v>80</v>
      </c>
      <c r="B88" s="178" t="s">
        <v>632</v>
      </c>
      <c r="C88" s="178"/>
      <c r="D88" s="19" t="s">
        <v>409</v>
      </c>
      <c r="E88" s="19">
        <v>1</v>
      </c>
      <c r="F88" s="17">
        <v>2700</v>
      </c>
      <c r="G88" s="17">
        <f>E88*F88</f>
        <v>2700</v>
      </c>
    </row>
    <row r="89" spans="1:7" ht="13.7" customHeight="1" x14ac:dyDescent="0.25">
      <c r="A89" s="112">
        <v>81</v>
      </c>
      <c r="B89" s="178" t="s">
        <v>567</v>
      </c>
      <c r="C89" s="178"/>
      <c r="D89" s="19" t="s">
        <v>409</v>
      </c>
      <c r="E89" s="19">
        <v>1</v>
      </c>
      <c r="F89" s="17">
        <v>750</v>
      </c>
      <c r="G89" s="17">
        <f>E89*F89</f>
        <v>750</v>
      </c>
    </row>
    <row r="90" spans="1:7" ht="15" x14ac:dyDescent="0.25">
      <c r="A90" s="112">
        <v>82</v>
      </c>
      <c r="B90" s="178" t="s">
        <v>716</v>
      </c>
      <c r="C90" s="178"/>
      <c r="D90" s="19" t="s">
        <v>409</v>
      </c>
      <c r="E90" s="19">
        <v>4</v>
      </c>
      <c r="F90" s="17">
        <v>300</v>
      </c>
      <c r="G90" s="17">
        <f>E90*F90</f>
        <v>1200</v>
      </c>
    </row>
    <row r="91" spans="1:7" ht="15" x14ac:dyDescent="0.25">
      <c r="A91" s="112">
        <v>83</v>
      </c>
      <c r="B91" s="178" t="s">
        <v>717</v>
      </c>
      <c r="C91" s="178"/>
      <c r="D91" s="19" t="s">
        <v>409</v>
      </c>
      <c r="E91" s="19">
        <v>20</v>
      </c>
      <c r="F91" s="17">
        <v>110</v>
      </c>
      <c r="G91" s="17">
        <f t="shared" si="0"/>
        <v>2200</v>
      </c>
    </row>
    <row r="92" spans="1:7" ht="15" x14ac:dyDescent="0.25">
      <c r="A92" s="112">
        <v>84</v>
      </c>
      <c r="B92" s="178" t="s">
        <v>412</v>
      </c>
      <c r="C92" s="178"/>
      <c r="D92" s="19" t="s">
        <v>409</v>
      </c>
      <c r="E92" s="19">
        <v>10</v>
      </c>
      <c r="F92" s="17">
        <v>220</v>
      </c>
      <c r="G92" s="17">
        <f t="shared" si="0"/>
        <v>2200</v>
      </c>
    </row>
    <row r="93" spans="1:7" ht="15" x14ac:dyDescent="0.25">
      <c r="A93" s="112">
        <v>85</v>
      </c>
      <c r="B93" s="181" t="s">
        <v>718</v>
      </c>
      <c r="C93" s="181"/>
      <c r="D93" s="19" t="s">
        <v>409</v>
      </c>
      <c r="E93" s="19">
        <v>6</v>
      </c>
      <c r="F93" s="17">
        <v>80</v>
      </c>
      <c r="G93" s="17">
        <f t="shared" si="0"/>
        <v>480</v>
      </c>
    </row>
    <row r="94" spans="1:7" ht="15" x14ac:dyDescent="0.25">
      <c r="A94" s="112">
        <v>86</v>
      </c>
      <c r="B94" s="181" t="s">
        <v>719</v>
      </c>
      <c r="C94" s="181"/>
      <c r="D94" s="19" t="s">
        <v>409</v>
      </c>
      <c r="E94" s="19">
        <v>20</v>
      </c>
      <c r="F94" s="17">
        <v>190</v>
      </c>
      <c r="G94" s="17">
        <f>E94*F94</f>
        <v>3800</v>
      </c>
    </row>
    <row r="95" spans="1:7" ht="15" x14ac:dyDescent="0.25">
      <c r="A95" s="112">
        <v>87</v>
      </c>
      <c r="B95" s="181" t="s">
        <v>720</v>
      </c>
      <c r="C95" s="181"/>
      <c r="D95" s="19" t="s">
        <v>409</v>
      </c>
      <c r="E95" s="19">
        <v>3</v>
      </c>
      <c r="F95" s="17">
        <v>280</v>
      </c>
      <c r="G95" s="17">
        <f>E95*F95</f>
        <v>840</v>
      </c>
    </row>
    <row r="96" spans="1:7" ht="15" x14ac:dyDescent="0.25">
      <c r="A96" s="112">
        <v>88</v>
      </c>
      <c r="B96" s="181" t="s">
        <v>721</v>
      </c>
      <c r="C96" s="181"/>
      <c r="D96" s="19" t="s">
        <v>409</v>
      </c>
      <c r="E96" s="19">
        <v>14</v>
      </c>
      <c r="F96" s="17">
        <v>220</v>
      </c>
      <c r="G96" s="17">
        <f t="shared" ref="G96" si="4">E96*F96</f>
        <v>3080</v>
      </c>
    </row>
    <row r="97" spans="1:7" ht="15" x14ac:dyDescent="0.25">
      <c r="A97" s="112">
        <v>89</v>
      </c>
      <c r="B97" s="179" t="s">
        <v>722</v>
      </c>
      <c r="C97" s="180"/>
      <c r="D97" s="19" t="s">
        <v>409</v>
      </c>
      <c r="E97" s="19">
        <v>2</v>
      </c>
      <c r="F97" s="17">
        <v>550</v>
      </c>
      <c r="G97" s="17">
        <f t="shared" si="0"/>
        <v>1100</v>
      </c>
    </row>
    <row r="98" spans="1:7" ht="15" x14ac:dyDescent="0.25">
      <c r="A98" s="112">
        <v>90</v>
      </c>
      <c r="B98" s="179" t="s">
        <v>723</v>
      </c>
      <c r="C98" s="180"/>
      <c r="D98" s="19" t="s">
        <v>409</v>
      </c>
      <c r="E98" s="19">
        <v>2</v>
      </c>
      <c r="F98" s="17">
        <v>450</v>
      </c>
      <c r="G98" s="17">
        <f t="shared" si="0"/>
        <v>900</v>
      </c>
    </row>
    <row r="99" spans="1:7" ht="15" x14ac:dyDescent="0.25">
      <c r="A99" s="112">
        <v>91</v>
      </c>
      <c r="B99" s="178" t="s">
        <v>666</v>
      </c>
      <c r="C99" s="178"/>
      <c r="D99" s="19" t="s">
        <v>409</v>
      </c>
      <c r="E99" s="19">
        <v>2</v>
      </c>
      <c r="F99" s="17">
        <v>250</v>
      </c>
      <c r="G99" s="17">
        <f t="shared" si="0"/>
        <v>500</v>
      </c>
    </row>
    <row r="100" spans="1:7" ht="15" x14ac:dyDescent="0.25">
      <c r="A100" s="112">
        <v>92</v>
      </c>
      <c r="B100" s="178" t="s">
        <v>724</v>
      </c>
      <c r="C100" s="178"/>
      <c r="D100" s="19" t="s">
        <v>409</v>
      </c>
      <c r="E100" s="19">
        <v>10</v>
      </c>
      <c r="F100" s="17">
        <v>80</v>
      </c>
      <c r="G100" s="17">
        <f t="shared" si="0"/>
        <v>800</v>
      </c>
    </row>
    <row r="101" spans="1:7" ht="15" x14ac:dyDescent="0.25">
      <c r="A101" s="112">
        <v>93</v>
      </c>
      <c r="B101" s="178" t="s">
        <v>633</v>
      </c>
      <c r="C101" s="178"/>
      <c r="D101" s="19" t="s">
        <v>409</v>
      </c>
      <c r="E101" s="19">
        <v>25</v>
      </c>
      <c r="F101" s="17">
        <v>60</v>
      </c>
      <c r="G101" s="17">
        <f>E101*F101</f>
        <v>1500</v>
      </c>
    </row>
    <row r="102" spans="1:7" ht="15" x14ac:dyDescent="0.25">
      <c r="A102" s="112">
        <v>94</v>
      </c>
      <c r="B102" s="178" t="s">
        <v>793</v>
      </c>
      <c r="C102" s="178"/>
      <c r="D102" s="19" t="s">
        <v>409</v>
      </c>
      <c r="E102" s="19">
        <v>300</v>
      </c>
      <c r="F102" s="17">
        <v>1.5</v>
      </c>
      <c r="G102" s="17">
        <f>E102*F102</f>
        <v>450</v>
      </c>
    </row>
    <row r="103" spans="1:7" ht="15" x14ac:dyDescent="0.25">
      <c r="A103" s="112">
        <v>95</v>
      </c>
      <c r="B103" s="178" t="s">
        <v>794</v>
      </c>
      <c r="C103" s="178"/>
      <c r="D103" s="19" t="s">
        <v>409</v>
      </c>
      <c r="E103" s="19">
        <v>300</v>
      </c>
      <c r="F103" s="17">
        <v>4</v>
      </c>
      <c r="G103" s="17">
        <f>E103*F103</f>
        <v>1200</v>
      </c>
    </row>
    <row r="104" spans="1:7" ht="15" x14ac:dyDescent="0.25">
      <c r="A104" s="112">
        <v>96</v>
      </c>
      <c r="B104" s="178" t="s">
        <v>634</v>
      </c>
      <c r="C104" s="178"/>
      <c r="D104" s="19" t="s">
        <v>409</v>
      </c>
      <c r="E104" s="19">
        <v>2</v>
      </c>
      <c r="F104" s="17">
        <v>220</v>
      </c>
      <c r="G104" s="17">
        <f t="shared" si="0"/>
        <v>440</v>
      </c>
    </row>
    <row r="105" spans="1:7" ht="15" x14ac:dyDescent="0.25">
      <c r="A105" s="112">
        <v>97</v>
      </c>
      <c r="B105" s="178" t="s">
        <v>725</v>
      </c>
      <c r="C105" s="178"/>
      <c r="D105" s="19" t="s">
        <v>409</v>
      </c>
      <c r="E105" s="19">
        <v>2</v>
      </c>
      <c r="F105" s="17">
        <v>140</v>
      </c>
      <c r="G105" s="17">
        <f t="shared" si="0"/>
        <v>280</v>
      </c>
    </row>
    <row r="106" spans="1:7" ht="13.7" customHeight="1" x14ac:dyDescent="0.25">
      <c r="A106" s="112">
        <v>98</v>
      </c>
      <c r="B106" s="178" t="s">
        <v>635</v>
      </c>
      <c r="C106" s="178"/>
      <c r="D106" s="19" t="s">
        <v>409</v>
      </c>
      <c r="E106" s="19">
        <v>3</v>
      </c>
      <c r="F106" s="17">
        <v>400</v>
      </c>
      <c r="G106" s="17">
        <f>E106*F106</f>
        <v>1200</v>
      </c>
    </row>
    <row r="107" spans="1:7" ht="13.7" customHeight="1" x14ac:dyDescent="0.25">
      <c r="A107" s="112">
        <v>99</v>
      </c>
      <c r="B107" s="178" t="s">
        <v>636</v>
      </c>
      <c r="C107" s="178"/>
      <c r="D107" s="19" t="s">
        <v>409</v>
      </c>
      <c r="E107" s="19">
        <v>3</v>
      </c>
      <c r="F107" s="17">
        <v>500</v>
      </c>
      <c r="G107" s="17">
        <f t="shared" ref="G107:G110" si="5">E107*F107</f>
        <v>1500</v>
      </c>
    </row>
    <row r="108" spans="1:7" ht="13.7" customHeight="1" x14ac:dyDescent="0.25">
      <c r="A108" s="112">
        <v>100</v>
      </c>
      <c r="B108" s="178" t="s">
        <v>562</v>
      </c>
      <c r="C108" s="178"/>
      <c r="D108" s="19" t="s">
        <v>409</v>
      </c>
      <c r="E108" s="19">
        <v>2</v>
      </c>
      <c r="F108" s="17">
        <v>320</v>
      </c>
      <c r="G108" s="17">
        <f>E108*F108</f>
        <v>640</v>
      </c>
    </row>
    <row r="109" spans="1:7" ht="13.7" customHeight="1" x14ac:dyDescent="0.25">
      <c r="A109" s="112">
        <v>101</v>
      </c>
      <c r="B109" s="178" t="s">
        <v>637</v>
      </c>
      <c r="C109" s="178"/>
      <c r="D109" s="19" t="s">
        <v>409</v>
      </c>
      <c r="E109" s="19">
        <v>5</v>
      </c>
      <c r="F109" s="116">
        <v>500</v>
      </c>
      <c r="G109" s="17">
        <f t="shared" si="5"/>
        <v>2500</v>
      </c>
    </row>
    <row r="110" spans="1:7" ht="13.7" customHeight="1" x14ac:dyDescent="0.25">
      <c r="A110" s="112">
        <v>102</v>
      </c>
      <c r="B110" s="178" t="s">
        <v>638</v>
      </c>
      <c r="C110" s="178"/>
      <c r="D110" s="19" t="s">
        <v>639</v>
      </c>
      <c r="E110" s="19">
        <v>1</v>
      </c>
      <c r="F110" s="116">
        <v>80</v>
      </c>
      <c r="G110" s="17">
        <f t="shared" si="5"/>
        <v>80</v>
      </c>
    </row>
    <row r="111" spans="1:7" ht="13.7" customHeight="1" x14ac:dyDescent="0.25">
      <c r="A111" s="112">
        <v>103</v>
      </c>
      <c r="B111" s="178" t="s">
        <v>570</v>
      </c>
      <c r="C111" s="178"/>
      <c r="D111" s="19" t="s">
        <v>409</v>
      </c>
      <c r="E111" s="19">
        <v>3</v>
      </c>
      <c r="F111" s="17">
        <v>3000</v>
      </c>
      <c r="G111" s="17">
        <f>E111*F111</f>
        <v>9000</v>
      </c>
    </row>
    <row r="112" spans="1:7" ht="13.7" customHeight="1" x14ac:dyDescent="0.25">
      <c r="A112" s="112">
        <v>104</v>
      </c>
      <c r="B112" s="178" t="s">
        <v>795</v>
      </c>
      <c r="C112" s="178"/>
      <c r="D112" s="19" t="s">
        <v>409</v>
      </c>
      <c r="E112" s="19">
        <v>300</v>
      </c>
      <c r="F112" s="17">
        <v>3.5</v>
      </c>
      <c r="G112" s="17">
        <f>E112*F112</f>
        <v>1050</v>
      </c>
    </row>
    <row r="113" spans="1:7" ht="13.7" customHeight="1" x14ac:dyDescent="0.25">
      <c r="A113" s="112">
        <v>105</v>
      </c>
      <c r="B113" s="178" t="s">
        <v>726</v>
      </c>
      <c r="C113" s="178"/>
      <c r="D113" s="19" t="s">
        <v>409</v>
      </c>
      <c r="E113" s="19">
        <v>2</v>
      </c>
      <c r="F113" s="17">
        <v>1600</v>
      </c>
      <c r="G113" s="17">
        <f t="shared" ref="G113" si="6">E113*F113</f>
        <v>3200</v>
      </c>
    </row>
    <row r="114" spans="1:7" ht="13.7" customHeight="1" x14ac:dyDescent="0.25">
      <c r="A114" s="112">
        <v>106</v>
      </c>
      <c r="B114" s="178" t="s">
        <v>727</v>
      </c>
      <c r="C114" s="178"/>
      <c r="D114" s="19" t="s">
        <v>409</v>
      </c>
      <c r="E114" s="19">
        <v>2</v>
      </c>
      <c r="F114" s="17">
        <v>550</v>
      </c>
      <c r="G114" s="17">
        <f t="shared" si="0"/>
        <v>1100</v>
      </c>
    </row>
    <row r="115" spans="1:7" ht="13.7" customHeight="1" x14ac:dyDescent="0.25">
      <c r="A115" s="112">
        <v>107</v>
      </c>
      <c r="B115" s="178" t="s">
        <v>728</v>
      </c>
      <c r="C115" s="178"/>
      <c r="D115" s="19" t="s">
        <v>409</v>
      </c>
      <c r="E115" s="19">
        <v>2</v>
      </c>
      <c r="F115" s="17">
        <v>50</v>
      </c>
      <c r="G115" s="17">
        <f t="shared" ref="G115" si="7">E115*F115</f>
        <v>100</v>
      </c>
    </row>
    <row r="116" spans="1:7" ht="13.7" customHeight="1" x14ac:dyDescent="0.25">
      <c r="A116" s="112">
        <v>108</v>
      </c>
      <c r="B116" s="178" t="s">
        <v>665</v>
      </c>
      <c r="C116" s="178"/>
      <c r="D116" s="19" t="s">
        <v>409</v>
      </c>
      <c r="E116" s="19">
        <v>1</v>
      </c>
      <c r="F116" s="17">
        <v>100</v>
      </c>
      <c r="G116" s="17">
        <f>E116*F116</f>
        <v>100</v>
      </c>
    </row>
    <row r="117" spans="1:7" ht="13.7" customHeight="1" x14ac:dyDescent="0.25">
      <c r="A117" s="147" t="s">
        <v>5</v>
      </c>
      <c r="B117" s="148"/>
      <c r="C117" s="148"/>
      <c r="D117" s="148"/>
      <c r="E117" s="148"/>
      <c r="F117" s="149"/>
      <c r="G117" s="4">
        <f>SUM(G7:G116)+G116</f>
        <v>313745</v>
      </c>
    </row>
    <row r="118" spans="1:7" ht="20.25" customHeight="1" x14ac:dyDescent="0.25"/>
    <row r="119" spans="1:7" ht="27.2" customHeight="1" x14ac:dyDescent="0.25">
      <c r="A119" s="132" t="s">
        <v>416</v>
      </c>
      <c r="B119" s="132"/>
      <c r="C119" s="132"/>
      <c r="D119" s="132"/>
      <c r="E119" s="132"/>
      <c r="F119" s="132"/>
      <c r="G119" s="33">
        <f>G117*0.1</f>
        <v>31374.5</v>
      </c>
    </row>
    <row r="120" spans="1:7" ht="20.25" customHeight="1" x14ac:dyDescent="0.25">
      <c r="A120" s="117" t="s">
        <v>572</v>
      </c>
      <c r="G120" s="109">
        <f>G117+G119</f>
        <v>345119.5</v>
      </c>
    </row>
    <row r="121" spans="1:7" ht="13.7" customHeight="1" x14ac:dyDescent="0.25">
      <c r="A121" s="118"/>
    </row>
  </sheetData>
  <mergeCells count="120">
    <mergeCell ref="B7:C7"/>
    <mergeCell ref="B8:C8"/>
    <mergeCell ref="B9:C9"/>
    <mergeCell ref="B10:C10"/>
    <mergeCell ref="B11:C11"/>
    <mergeCell ref="B12:C12"/>
    <mergeCell ref="E1:G1"/>
    <mergeCell ref="B2:G2"/>
    <mergeCell ref="A5:A6"/>
    <mergeCell ref="B5:C6"/>
    <mergeCell ref="D5:D6"/>
    <mergeCell ref="E5:E6"/>
    <mergeCell ref="F5:F6"/>
    <mergeCell ref="G5:G6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A117:F117"/>
    <mergeCell ref="A119:F119"/>
    <mergeCell ref="B109:C109"/>
    <mergeCell ref="B110:C110"/>
    <mergeCell ref="B111:C111"/>
    <mergeCell ref="B112:C112"/>
    <mergeCell ref="B113:C113"/>
    <mergeCell ref="B114:C11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Нормы расчет</vt:lpstr>
      <vt:lpstr>нормативы ОС</vt:lpstr>
      <vt:lpstr>нормативы канцелярия</vt:lpstr>
      <vt:lpstr>нормативы хозяйственные</vt:lpstr>
      <vt:lpstr>'нормативы канцелярия'!Область_печати</vt:lpstr>
      <vt:lpstr>'нормативы ОС'!Область_печати</vt:lpstr>
      <vt:lpstr>'нормативы хозяйственные'!Область_печати</vt:lpstr>
      <vt:lpstr>'Нормы расчет'!Область_печати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2020-09-28T08:46:29Z</dcterms:modified>
</cp:coreProperties>
</file>