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19" i="1"/>
  <c r="G119" s="1"/>
  <c r="G118" s="1"/>
  <c r="G117" s="1"/>
  <c r="G116" s="1"/>
  <c r="H118"/>
  <c r="H117"/>
  <c r="H116" s="1"/>
  <c r="H115"/>
  <c r="G115"/>
  <c r="H114"/>
  <c r="H113" s="1"/>
  <c r="H112" s="1"/>
  <c r="G114"/>
  <c r="F114"/>
  <c r="G113"/>
  <c r="G112" s="1"/>
  <c r="F113"/>
  <c r="F112"/>
  <c r="F111"/>
  <c r="H110"/>
  <c r="G110"/>
  <c r="F110"/>
  <c r="F109"/>
  <c r="H108"/>
  <c r="G108"/>
  <c r="F108"/>
  <c r="F107" s="1"/>
  <c r="H107"/>
  <c r="G107"/>
  <c r="H106"/>
  <c r="H105" s="1"/>
  <c r="H104" s="1"/>
  <c r="G106"/>
  <c r="F106"/>
  <c r="G105"/>
  <c r="G104" s="1"/>
  <c r="F105"/>
  <c r="F104"/>
  <c r="H103"/>
  <c r="H102" s="1"/>
  <c r="H101" s="1"/>
  <c r="G103"/>
  <c r="G102"/>
  <c r="G101" s="1"/>
  <c r="F102"/>
  <c r="F101"/>
  <c r="H99"/>
  <c r="H98" s="1"/>
  <c r="H97" s="1"/>
  <c r="H96" s="1"/>
  <c r="G98"/>
  <c r="F98"/>
  <c r="G97"/>
  <c r="F97"/>
  <c r="G96"/>
  <c r="F96"/>
  <c r="H95"/>
  <c r="H94" s="1"/>
  <c r="H93" s="1"/>
  <c r="G94"/>
  <c r="G93" s="1"/>
  <c r="G89" s="1"/>
  <c r="F94"/>
  <c r="F93"/>
  <c r="H92"/>
  <c r="H91" s="1"/>
  <c r="H90" s="1"/>
  <c r="H89" s="1"/>
  <c r="G91"/>
  <c r="F91"/>
  <c r="F90" s="1"/>
  <c r="F89" s="1"/>
  <c r="G90"/>
  <c r="G88"/>
  <c r="H88" s="1"/>
  <c r="H87" s="1"/>
  <c r="H86" s="1"/>
  <c r="H85" s="1"/>
  <c r="F87"/>
  <c r="F86"/>
  <c r="F85"/>
  <c r="H83"/>
  <c r="G83"/>
  <c r="F83"/>
  <c r="F78" s="1"/>
  <c r="F77" s="1"/>
  <c r="F76" s="1"/>
  <c r="H81"/>
  <c r="G81"/>
  <c r="F81"/>
  <c r="H79"/>
  <c r="H78" s="1"/>
  <c r="H77" s="1"/>
  <c r="H76" s="1"/>
  <c r="G79"/>
  <c r="F79"/>
  <c r="G78"/>
  <c r="G77" s="1"/>
  <c r="G76" s="1"/>
  <c r="H75"/>
  <c r="G75"/>
  <c r="H74"/>
  <c r="G74"/>
  <c r="H73"/>
  <c r="H72" s="1"/>
  <c r="H71" s="1"/>
  <c r="G73"/>
  <c r="F73"/>
  <c r="G72"/>
  <c r="G71" s="1"/>
  <c r="F72"/>
  <c r="F71"/>
  <c r="H70"/>
  <c r="G70"/>
  <c r="F70"/>
  <c r="H69"/>
  <c r="H68" s="1"/>
  <c r="H67" s="1"/>
  <c r="G69"/>
  <c r="F69"/>
  <c r="G68"/>
  <c r="G67" s="1"/>
  <c r="F68"/>
  <c r="F67"/>
  <c r="H66"/>
  <c r="G66"/>
  <c r="G65"/>
  <c r="H65" s="1"/>
  <c r="H63" s="1"/>
  <c r="H57" s="1"/>
  <c r="F63"/>
  <c r="F62"/>
  <c r="F60" s="1"/>
  <c r="F57" s="1"/>
  <c r="H60"/>
  <c r="G60"/>
  <c r="H59"/>
  <c r="H58" s="1"/>
  <c r="F59"/>
  <c r="G58"/>
  <c r="F58"/>
  <c r="H56"/>
  <c r="H55" s="1"/>
  <c r="H54" s="1"/>
  <c r="G56"/>
  <c r="G55" s="1"/>
  <c r="G54" s="1"/>
  <c r="F55"/>
  <c r="F54" s="1"/>
  <c r="H53"/>
  <c r="H52" s="1"/>
  <c r="G53"/>
  <c r="G52" s="1"/>
  <c r="F51"/>
  <c r="H50"/>
  <c r="G50"/>
  <c r="F50"/>
  <c r="H49"/>
  <c r="H47" s="1"/>
  <c r="H46" s="1"/>
  <c r="H45" s="1"/>
  <c r="G49"/>
  <c r="G47" s="1"/>
  <c r="G46" s="1"/>
  <c r="F47"/>
  <c r="F46" s="1"/>
  <c r="F43"/>
  <c r="G43" s="1"/>
  <c r="H41"/>
  <c r="G41"/>
  <c r="H40"/>
  <c r="G40"/>
  <c r="H38"/>
  <c r="G38"/>
  <c r="F38"/>
  <c r="G37"/>
  <c r="H37" s="1"/>
  <c r="H36" s="1"/>
  <c r="F37"/>
  <c r="F36"/>
  <c r="F35"/>
  <c r="H34"/>
  <c r="G34"/>
  <c r="F34"/>
  <c r="H31"/>
  <c r="H30" s="1"/>
  <c r="G31"/>
  <c r="F31"/>
  <c r="G30"/>
  <c r="F30"/>
  <c r="E19"/>
  <c r="D19"/>
  <c r="H43" l="1"/>
  <c r="H42" s="1"/>
  <c r="H33" s="1"/>
  <c r="H29" s="1"/>
  <c r="H28" s="1"/>
  <c r="H120" s="1"/>
  <c r="E20" s="1"/>
  <c r="E21" s="1"/>
  <c r="G42"/>
  <c r="H44"/>
  <c r="F33"/>
  <c r="F29" s="1"/>
  <c r="F28" s="1"/>
  <c r="G100"/>
  <c r="F45"/>
  <c r="F100"/>
  <c r="H100"/>
  <c r="G63"/>
  <c r="G57" s="1"/>
  <c r="G45" s="1"/>
  <c r="G44" s="1"/>
  <c r="G87"/>
  <c r="G86" s="1"/>
  <c r="G85" s="1"/>
  <c r="G36"/>
  <c r="F42"/>
  <c r="F118"/>
  <c r="F117" s="1"/>
  <c r="F116" s="1"/>
  <c r="F44" l="1"/>
  <c r="F120" s="1"/>
  <c r="B20" s="1"/>
  <c r="B21" s="1"/>
  <c r="G33"/>
  <c r="G29" s="1"/>
  <c r="G28" s="1"/>
  <c r="G120" s="1"/>
  <c r="D20" s="1"/>
  <c r="D21" s="1"/>
</calcChain>
</file>

<file path=xl/sharedStrings.xml><?xml version="1.0" encoding="utf-8"?>
<sst xmlns="http://schemas.openxmlformats.org/spreadsheetml/2006/main" count="377" uniqueCount="150">
  <si>
    <t xml:space="preserve">Приложение №2 </t>
  </si>
  <si>
    <t>к Постановлению Местной Администрации</t>
  </si>
  <si>
    <t>МО МО Владимирский округ</t>
  </si>
  <si>
    <t>№ 02-03/318 от 11.11.2021 г.</t>
  </si>
  <si>
    <t>Утверждаю</t>
  </si>
  <si>
    <t xml:space="preserve">                    Глава Местной Администрации</t>
  </si>
  <si>
    <t>_____________</t>
  </si>
  <si>
    <t>Небензя П.Г.</t>
  </si>
  <si>
    <t>Среднесрочный финансовый план  внутригородского 
муниципального образования Санкт-Петербурга муниципальный округ Владимирский округ
на 2022-2024 годы</t>
  </si>
  <si>
    <t>Прогнозируемый общий объем доходов и расходов бюджета, дефицит (профицит) бюджета</t>
  </si>
  <si>
    <t>тысяч рублей</t>
  </si>
  <si>
    <t>Наименование показателя</t>
  </si>
  <si>
    <t>2022 г.</t>
  </si>
  <si>
    <t>Плановый период</t>
  </si>
  <si>
    <t>2023 г.</t>
  </si>
  <si>
    <t>2024 г.</t>
  </si>
  <si>
    <t>Доходы</t>
  </si>
  <si>
    <t>Расходы</t>
  </si>
  <si>
    <t>Дефицит(-)/Профицит (+)</t>
  </si>
  <si>
    <t>Верхний предел муниципального долга по состоянию на 1 января</t>
  </si>
  <si>
    <t>Объемы бюджетных ассигнований по главным распорядителям бюджетных средств по разделам, подразделам, целевым статьям и видам расходов</t>
  </si>
  <si>
    <t>Наименование</t>
  </si>
  <si>
    <t>Код ГРБС</t>
  </si>
  <si>
    <t>Код раздела и подраздела</t>
  </si>
  <si>
    <t>Код целевой статьи</t>
  </si>
  <si>
    <t>Код вида расходов (группа)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</si>
  <si>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</si>
  <si>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</si>
  <si>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</si>
  <si>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</si>
  <si>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</si>
  <si>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</si>
  <si>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881</t>
  </si>
  <si>
    <t>99 1 00 00110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</si>
  <si>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</si>
  <si>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</si>
  <si>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</si>
  <si>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</si>
  <si>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, осуществляющие свою деятельность на постоянной основе</t>
  </si>
  <si>
    <t>99 2 00 00110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</si>
  <si>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</si>
  <si>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99 3 00 00110</t>
  </si>
  <si>
    <t xml:space="preserve">Расходы по обеспечению деятельности  представительного органа муниципального образования </t>
  </si>
  <si>
    <t>99 4 00 00110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</si>
  <si>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</si>
  <si>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</si>
  <si>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</si>
  <si>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</si>
  <si>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</si>
  <si>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88 1 00 00000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</si>
  <si>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</si>
  <si>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982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</si>
  <si>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</si>
  <si>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</si>
  <si>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по содержанию и обеспечению деятельности Местной Администрации (исполнительно-распорядительного органа) муниципального образования</t>
  </si>
  <si>
    <t>99 5 00 00110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</si>
  <si>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</si>
  <si>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99 9 00 G0850</t>
  </si>
  <si>
    <t>Резервные фонды</t>
  </si>
  <si>
    <t>0111</t>
  </si>
  <si>
    <t>Резервный фонд Местной Администрации</t>
  </si>
  <si>
    <t>88 3 00 00000</t>
  </si>
  <si>
    <t>Другие общегосударственные вопросы</t>
  </si>
  <si>
    <t>0113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</si>
  <si>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</si>
  <si>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88 2 00 G0100</t>
  </si>
  <si>
    <t>Расходы по содержанию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</si>
  <si>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99 7 00 00210</t>
  </si>
  <si>
    <t>Расходы по содержанию муниципального  учреждения СПб МУ  "Агентство по социально-экономическому развитию Муниципального образования  Владимирский округ"</t>
  </si>
  <si>
    <t>99 8 00 00210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</si>
  <si>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</si>
  <si>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</si>
  <si>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</si>
  <si>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</si>
  <si>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подготовке и обучению неработающего населения способам защиты и действиям в чрезвычайных ситуациях, содействие в информировании населения об угрозе возникновения или о возникновении чрезвычайной ситуации</t>
  </si>
  <si>
    <t>88 Г 00 10000</t>
  </si>
  <si>
    <t>НАЦИОНАЛЬНАЯ ЭКОНОМИКА</t>
  </si>
  <si>
    <t>0400</t>
  </si>
  <si>
    <t>Общеэкономические вопросы</t>
  </si>
  <si>
    <t>0401</t>
  </si>
  <si>
    <t xml:space="preserve">Расходы на реализацию ведомственной целевой программы «Содействие занятости граждан в муниципальном образовании Владимирский округ»
</t>
  </si>
  <si>
    <t xml:space="preserve">982 </t>
  </si>
  <si>
    <t xml:space="preserve">0401 </t>
  </si>
  <si>
    <t>04 0 00 10000</t>
  </si>
  <si>
    <t>ЖИЛИЩНО-КОММУНАЛЬНОЕ ХОЗЯЙСТВО</t>
  </si>
  <si>
    <t>0500</t>
  </si>
  <si>
    <t>Благоустройство</t>
  </si>
  <si>
    <t>0503</t>
  </si>
  <si>
    <t>Расходы на реализацию муниципальной программы «Комплексное развитие муниципального образования Владимирский округ в сфере благоустройства и озеленения»</t>
  </si>
  <si>
    <t>05 0 00 10000</t>
  </si>
  <si>
    <t>Расходы на реализацию  подпрограммы «Содержание объектов благоустройства муниципального образования Владимирский округ»</t>
  </si>
  <si>
    <t>05 1 00 10000</t>
  </si>
  <si>
    <t>Расходы на реализацию  подпрограммы «Озеленение территории муниципального образования Владимирский округ»</t>
  </si>
  <si>
    <t>05 2 00 10000</t>
  </si>
  <si>
    <t>Расходы на реализацию подпрограммы «Формирование комфортной городской среды муниципального образования Владимирский округ »</t>
  </si>
  <si>
    <t>05 3 00 10000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</si>
  <si>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</si>
  <si>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</si>
  <si>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</si>
  <si>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</si>
  <si>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на реализацию ведомственной целевой программы «Развитие экологической культуры в муниципальном образовании Владимирский округ»</t>
  </si>
  <si>
    <t>06 0 00 10000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</si>
  <si>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</si>
  <si>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</si>
  <si>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</si>
  <si>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</si>
  <si>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организацию дополнительного профессионального образования депутатов и муниципальных служащих муниципального образования</t>
  </si>
  <si>
    <t>88 9 00 10000</t>
  </si>
  <si>
    <t>Другие вопросы в области образования</t>
  </si>
  <si>
    <t>0709</t>
  </si>
  <si>
    <t>Расходы на реализацию муниципальной программы «Развитие правовой культуры в муниципальном образовании Владимирский округ»</t>
  </si>
  <si>
    <t>07 0 00 10000</t>
  </si>
  <si>
    <t>КУЛЬТУРА, КИНЕМАТОГРАФИЯ</t>
  </si>
  <si>
    <t>0800</t>
  </si>
  <si>
    <t>Культура</t>
  </si>
  <si>
    <t>0801</t>
  </si>
  <si>
    <t>Расходы на реализацию муниципальной программы «Развитие культуры и организация досуга в муниципальном образовании Владимирский округ»</t>
  </si>
  <si>
    <t>08 0 00 10000</t>
  </si>
  <si>
    <t>СОЦИАЛЬНАЯ ПОЛИТИКА</t>
  </si>
  <si>
    <t>1000</t>
  </si>
  <si>
    <t xml:space="preserve">Пенсионное обеспечение
</t>
  </si>
  <si>
    <t>1001</t>
  </si>
  <si>
    <t>Расходы на выплаты пенсии за выслугу лет лицам, замещавшим должности муниципальной службы</t>
  </si>
  <si>
    <t>88 5 00 10000</t>
  </si>
  <si>
    <t>Социальное обеспечение и иные выплаты населению</t>
  </si>
  <si>
    <t>300</t>
  </si>
  <si>
    <t xml:space="preserve">Социальное обеспечение населения
</t>
  </si>
  <si>
    <t>1003</t>
  </si>
  <si>
    <t>Расходы на выплаты ежемесячной доплаты за стаж лицам, замещавшим муниципальные должности</t>
  </si>
  <si>
    <t>88 5 00 20000</t>
  </si>
  <si>
    <t>Иные пенсии, социальные доплаты к пенсиям</t>
  </si>
  <si>
    <t>Охрана семьи и детства</t>
  </si>
  <si>
    <t>1004</t>
  </si>
  <si>
    <t>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Санкт-Петербурга</t>
  </si>
  <si>
    <t>88 6 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</si>
  <si>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</si>
  <si>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88 7 00 G0870</t>
  </si>
  <si>
    <t xml:space="preserve"> ФИЗИЧЕСКАЯ КУЛЬТУРА И СПОРТ</t>
  </si>
  <si>
    <t>1100</t>
  </si>
  <si>
    <t>Физическая культура</t>
  </si>
  <si>
    <t>1101</t>
  </si>
  <si>
    <t>Расходы на реализацию ведомственной целевой программы «Развитие физической культуры и спорта в муниципальном образовании Владимирский округ»</t>
  </si>
  <si>
    <t>09 0 00 10000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</si>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</sst>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 applyAlignment="1">
      <alignment vertical="center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/>
    <xf numFmtId="164" fontId="1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/>
    <xf numFmtId="49" fontId="6" fillId="0" borderId="2" xfId="0" applyNumberFormat="1" applyFont="1" applyFill="1" applyBorder="1" applyAlignment="1"/>
    <xf numFmtId="49" fontId="4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&#1050;&#1057;&#1055;.%20&#1055;&#1088;&#1080;&#1083;.3%20-&#1055;&#1088;&#1080;&#1083;&#1086;&#1078;&#1077;&#1085;&#1080;&#1103;%20&#1082;%20&#1056;&#1077;&#1096;&#1077;&#1085;&#1080;&#1102;%20&#1085;&#1072;%202022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Приложение №4 "/>
      <sheetName val="Приложение №5 "/>
      <sheetName val="Приложение №6"/>
      <sheetName val="Приложение №7"/>
      <sheetName val="Приложение №8"/>
      <sheetName val="Приложение №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G14">
            <v>1292.5999999999999</v>
          </cell>
        </row>
        <row r="16">
          <cell r="G16">
            <v>329.4</v>
          </cell>
        </row>
        <row r="22">
          <cell r="G22">
            <v>96</v>
          </cell>
        </row>
        <row r="29">
          <cell r="G29">
            <v>4</v>
          </cell>
        </row>
        <row r="38">
          <cell r="G38">
            <v>8.1</v>
          </cell>
        </row>
        <row r="41">
          <cell r="G41">
            <v>0.5</v>
          </cell>
        </row>
        <row r="49">
          <cell r="G49">
            <v>139.30000000000001</v>
          </cell>
        </row>
        <row r="92">
          <cell r="G92">
            <v>2188</v>
          </cell>
        </row>
        <row r="95">
          <cell r="G95">
            <v>14453.1</v>
          </cell>
        </row>
        <row r="97">
          <cell r="G97">
            <v>13528.5</v>
          </cell>
        </row>
        <row r="105">
          <cell r="G105">
            <v>500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topLeftCell="A118" workbookViewId="0">
      <selection activeCell="M118" sqref="M118"/>
    </sheetView>
  </sheetViews>
  <sheetFormatPr defaultRowHeight="15"/>
  <cols>
    <col min="1" max="1" width="29.85546875" customWidth="1"/>
    <col min="2" max="2" width="22.85546875" customWidth="1"/>
    <col min="4" max="4" width="18.28515625" customWidth="1"/>
  </cols>
  <sheetData>
    <row r="1" spans="1:8">
      <c r="A1" s="1"/>
      <c r="B1" s="1"/>
      <c r="C1" s="1"/>
      <c r="D1" s="2" t="s">
        <v>0</v>
      </c>
      <c r="E1" s="2"/>
      <c r="F1" s="2"/>
      <c r="G1" s="2"/>
      <c r="H1" s="2"/>
    </row>
    <row r="2" spans="1:8">
      <c r="A2" s="1"/>
      <c r="B2" s="1"/>
      <c r="C2" s="1"/>
      <c r="D2" s="3" t="s">
        <v>1</v>
      </c>
      <c r="E2" s="4"/>
      <c r="F2" s="4"/>
      <c r="G2" s="4"/>
      <c r="H2" s="4"/>
    </row>
    <row r="3" spans="1:8">
      <c r="A3" s="1"/>
      <c r="B3" s="1"/>
      <c r="C3" s="1"/>
      <c r="D3" s="3" t="s">
        <v>2</v>
      </c>
      <c r="E3" s="4"/>
      <c r="F3" s="4"/>
      <c r="G3" s="4"/>
      <c r="H3" s="4"/>
    </row>
    <row r="4" spans="1:8">
      <c r="A4" s="1"/>
      <c r="B4" s="1"/>
      <c r="C4" s="1"/>
      <c r="D4" s="5" t="s">
        <v>3</v>
      </c>
      <c r="E4" s="6"/>
      <c r="F4" s="5"/>
      <c r="G4" s="7"/>
      <c r="H4" s="7"/>
    </row>
    <row r="5" spans="1:8">
      <c r="A5" s="1"/>
      <c r="B5" s="1"/>
      <c r="C5" s="1"/>
      <c r="D5" s="1"/>
      <c r="E5" s="1"/>
      <c r="F5" s="1"/>
      <c r="G5" s="8" t="s">
        <v>4</v>
      </c>
      <c r="H5" s="8"/>
    </row>
    <row r="6" spans="1:8">
      <c r="A6" s="1"/>
      <c r="B6" s="1"/>
      <c r="C6" s="1"/>
      <c r="D6" s="9"/>
      <c r="E6" s="9"/>
      <c r="F6" s="9"/>
      <c r="G6" s="1"/>
      <c r="H6" s="1"/>
    </row>
    <row r="7" spans="1:8">
      <c r="A7" s="1"/>
      <c r="B7" s="1"/>
      <c r="C7" s="1"/>
      <c r="D7" s="1"/>
      <c r="E7" s="1"/>
      <c r="F7" s="10" t="s">
        <v>5</v>
      </c>
      <c r="G7" s="1"/>
      <c r="H7" s="1"/>
    </row>
    <row r="8" spans="1:8">
      <c r="A8" s="1"/>
      <c r="B8" s="9"/>
      <c r="C8" s="9"/>
      <c r="D8" s="9"/>
      <c r="E8" s="9"/>
      <c r="F8" s="9"/>
      <c r="G8" s="1"/>
      <c r="H8" s="1"/>
    </row>
    <row r="9" spans="1:8">
      <c r="A9" s="1"/>
      <c r="B9" s="1"/>
      <c r="C9" s="1"/>
      <c r="D9" s="1"/>
      <c r="E9" s="1"/>
      <c r="F9" s="1"/>
      <c r="G9" s="1" t="s">
        <v>6</v>
      </c>
      <c r="H9" s="1" t="s">
        <v>7</v>
      </c>
    </row>
    <row r="10" spans="1:8">
      <c r="A10" s="1"/>
      <c r="B10" s="1"/>
      <c r="C10" s="11"/>
      <c r="D10" s="11"/>
      <c r="E10" s="11"/>
      <c r="F10" s="11"/>
      <c r="G10" s="1"/>
      <c r="H10" s="1"/>
    </row>
    <row r="11" spans="1:8">
      <c r="A11" s="12" t="s">
        <v>8</v>
      </c>
      <c r="B11" s="13"/>
      <c r="C11" s="13"/>
      <c r="D11" s="13"/>
      <c r="E11" s="13"/>
      <c r="F11" s="13"/>
      <c r="G11" s="1"/>
      <c r="H11" s="1"/>
    </row>
    <row r="12" spans="1:8">
      <c r="A12" s="13"/>
      <c r="B12" s="13"/>
      <c r="C12" s="13"/>
      <c r="D12" s="13"/>
      <c r="E12" s="13"/>
      <c r="F12" s="13"/>
      <c r="G12" s="1"/>
      <c r="H12" s="1"/>
    </row>
    <row r="13" spans="1:8">
      <c r="A13" s="13"/>
      <c r="B13" s="13"/>
      <c r="C13" s="13"/>
      <c r="D13" s="13"/>
      <c r="E13" s="13"/>
      <c r="F13" s="13"/>
      <c r="G13" s="1"/>
      <c r="H13" s="1"/>
    </row>
    <row r="14" spans="1:8">
      <c r="A14" s="14"/>
      <c r="B14" s="14"/>
      <c r="C14" s="14"/>
      <c r="D14" s="14"/>
      <c r="E14" s="14"/>
      <c r="F14" s="14"/>
      <c r="G14" s="1"/>
      <c r="H14" s="1"/>
    </row>
    <row r="15" spans="1:8">
      <c r="A15" s="15" t="s">
        <v>9</v>
      </c>
      <c r="B15" s="14"/>
      <c r="C15" s="14"/>
      <c r="D15" s="14"/>
      <c r="E15" s="14"/>
      <c r="F15" s="14"/>
      <c r="G15" s="1"/>
      <c r="H15" s="1"/>
    </row>
    <row r="16" spans="1:8">
      <c r="A16" s="1"/>
      <c r="B16" s="1"/>
      <c r="C16" s="1"/>
      <c r="D16" s="1"/>
      <c r="E16" s="16" t="s">
        <v>10</v>
      </c>
      <c r="F16" s="16"/>
      <c r="G16" s="1"/>
      <c r="H16" s="1"/>
    </row>
    <row r="17" spans="1:8">
      <c r="A17" s="17" t="s">
        <v>11</v>
      </c>
      <c r="B17" s="17" t="s">
        <v>12</v>
      </c>
      <c r="C17" s="17"/>
      <c r="D17" s="17" t="s">
        <v>13</v>
      </c>
      <c r="E17" s="17"/>
      <c r="F17" s="17"/>
      <c r="G17" s="1"/>
      <c r="H17" s="1"/>
    </row>
    <row r="18" spans="1:8">
      <c r="A18" s="17"/>
      <c r="B18" s="17"/>
      <c r="C18" s="17"/>
      <c r="D18" s="18" t="s">
        <v>14</v>
      </c>
      <c r="E18" s="17" t="s">
        <v>15</v>
      </c>
      <c r="F18" s="17"/>
      <c r="G18" s="1"/>
      <c r="H18" s="1"/>
    </row>
    <row r="19" spans="1:8">
      <c r="A19" s="19" t="s">
        <v>16</v>
      </c>
      <c r="B19" s="20">
        <v>99227</v>
      </c>
      <c r="C19" s="20"/>
      <c r="D19" s="21">
        <f>100857+35000</f>
        <v>135857</v>
      </c>
      <c r="E19" s="20">
        <f>103192+40000</f>
        <v>143192</v>
      </c>
      <c r="F19" s="20"/>
      <c r="G19" s="1"/>
      <c r="H19" s="1"/>
    </row>
    <row r="20" spans="1:8">
      <c r="A20" s="19" t="s">
        <v>17</v>
      </c>
      <c r="B20" s="20">
        <f>F120</f>
        <v>115576.99999999999</v>
      </c>
      <c r="C20" s="20"/>
      <c r="D20" s="21">
        <f>G120</f>
        <v>148796.96000000002</v>
      </c>
      <c r="E20" s="22">
        <f>H120</f>
        <v>160232.04391199996</v>
      </c>
      <c r="F20" s="23"/>
      <c r="G20" s="1"/>
      <c r="H20" s="24"/>
    </row>
    <row r="21" spans="1:8">
      <c r="A21" s="19" t="s">
        <v>18</v>
      </c>
      <c r="B21" s="20">
        <f>B19-B20</f>
        <v>-16349.999999999985</v>
      </c>
      <c r="C21" s="20"/>
      <c r="D21" s="21">
        <f>D19-D20</f>
        <v>-12939.960000000021</v>
      </c>
      <c r="E21" s="22">
        <f>E19-E20</f>
        <v>-17040.043911999965</v>
      </c>
      <c r="F21" s="23"/>
      <c r="G21" s="1"/>
      <c r="H21" s="1"/>
    </row>
    <row r="22" spans="1:8" ht="102">
      <c r="A22" s="25" t="s">
        <v>19</v>
      </c>
      <c r="B22" s="20">
        <v>0</v>
      </c>
      <c r="C22" s="20"/>
      <c r="D22" s="21">
        <v>0</v>
      </c>
      <c r="E22" s="22">
        <v>0</v>
      </c>
      <c r="F22" s="23"/>
      <c r="G22" s="1"/>
      <c r="H22" s="1"/>
    </row>
    <row r="23" spans="1:8">
      <c r="A23" s="26"/>
      <c r="B23" s="27"/>
      <c r="C23" s="27"/>
      <c r="D23" s="28"/>
      <c r="E23" s="29"/>
      <c r="F23" s="29"/>
      <c r="G23" s="1"/>
      <c r="H23" s="1"/>
    </row>
    <row r="24" spans="1:8" ht="243">
      <c r="A24" s="30" t="s">
        <v>20</v>
      </c>
      <c r="B24" s="31"/>
      <c r="C24" s="31"/>
      <c r="D24" s="31"/>
      <c r="E24" s="31"/>
      <c r="F24" s="31"/>
      <c r="G24" s="1"/>
      <c r="H24" s="1"/>
    </row>
    <row r="25" spans="1:8">
      <c r="A25" s="32"/>
      <c r="B25" s="32"/>
      <c r="C25" s="32"/>
      <c r="D25" s="32"/>
      <c r="E25" s="32"/>
      <c r="F25" s="33"/>
      <c r="G25" s="33"/>
      <c r="H25" s="33" t="s">
        <v>10</v>
      </c>
    </row>
    <row r="26" spans="1:8">
      <c r="A26" s="34" t="s">
        <v>21</v>
      </c>
      <c r="B26" s="34" t="s">
        <v>22</v>
      </c>
      <c r="C26" s="34" t="s">
        <v>23</v>
      </c>
      <c r="D26" s="34" t="s">
        <v>24</v>
      </c>
      <c r="E26" s="34" t="s">
        <v>25</v>
      </c>
      <c r="F26" s="34" t="s">
        <v>12</v>
      </c>
      <c r="G26" s="35" t="s">
        <v>13</v>
      </c>
      <c r="H26" s="36"/>
    </row>
    <row r="27" spans="1:8">
      <c r="A27" s="37"/>
      <c r="B27" s="37"/>
      <c r="C27" s="37"/>
      <c r="D27" s="37"/>
      <c r="E27" s="37"/>
      <c r="F27" s="37"/>
      <c r="G27" s="38" t="s">
        <v>14</v>
      </c>
      <c r="H27" s="38" t="s">
        <v>15</v>
      </c>
    </row>
    <row r="28" spans="1:8" ht="216.75">
      <c r="A28" s="39" t="s">
        <v>26</v>
      </c>
      <c r="B28" s="40">
        <v>881</v>
      </c>
      <c r="C28" s="40"/>
      <c r="D28" s="40"/>
      <c r="E28" s="40"/>
      <c r="F28" s="41">
        <f>F29</f>
        <v>12698.2</v>
      </c>
      <c r="G28" s="41">
        <f>G29</f>
        <v>11173.691999999999</v>
      </c>
      <c r="H28" s="41">
        <f>H29</f>
        <v>11602.065295999999</v>
      </c>
    </row>
    <row r="29" spans="1:8" ht="76.5">
      <c r="A29" s="42" t="s">
        <v>27</v>
      </c>
      <c r="B29" s="40">
        <v>881</v>
      </c>
      <c r="C29" s="43" t="s">
        <v>28</v>
      </c>
      <c r="D29" s="44"/>
      <c r="E29" s="44"/>
      <c r="F29" s="45">
        <f>F30+F33</f>
        <v>12698.2</v>
      </c>
      <c r="G29" s="45">
        <f>G30+G33</f>
        <v>11173.691999999999</v>
      </c>
      <c r="H29" s="45">
        <f>H30+H33</f>
        <v>11602.065295999999</v>
      </c>
    </row>
    <row r="30" spans="1:8" ht="191.25">
      <c r="A30" s="42" t="s">
        <v>29</v>
      </c>
      <c r="B30" s="40">
        <v>881</v>
      </c>
      <c r="C30" s="43" t="s">
        <v>30</v>
      </c>
      <c r="D30" s="44"/>
      <c r="E30" s="44"/>
      <c r="F30" s="45">
        <f t="shared" ref="F30:H31" si="0">F31</f>
        <v>1534.5</v>
      </c>
      <c r="G30" s="45">
        <f t="shared" si="0"/>
        <v>1595.5</v>
      </c>
      <c r="H30" s="45">
        <f t="shared" si="0"/>
        <v>1660</v>
      </c>
    </row>
    <row r="31" spans="1:8" ht="63.75">
      <c r="A31" s="46" t="s">
        <v>31</v>
      </c>
      <c r="B31" s="47" t="s">
        <v>32</v>
      </c>
      <c r="C31" s="48" t="s">
        <v>30</v>
      </c>
      <c r="D31" s="48" t="s">
        <v>33</v>
      </c>
      <c r="E31" s="49"/>
      <c r="F31" s="50">
        <f t="shared" si="0"/>
        <v>1534.5</v>
      </c>
      <c r="G31" s="50">
        <f t="shared" si="0"/>
        <v>1595.5</v>
      </c>
      <c r="H31" s="50">
        <f t="shared" si="0"/>
        <v>1660</v>
      </c>
    </row>
    <row r="32" spans="1:8" ht="344.25">
      <c r="A32" s="46" t="s">
        <v>34</v>
      </c>
      <c r="B32" s="47" t="s">
        <v>32</v>
      </c>
      <c r="C32" s="48" t="s">
        <v>30</v>
      </c>
      <c r="D32" s="48" t="s">
        <v>33</v>
      </c>
      <c r="E32" s="49" t="s">
        <v>35</v>
      </c>
      <c r="F32" s="50">
        <v>1534.5</v>
      </c>
      <c r="G32" s="50">
        <v>1595.5</v>
      </c>
      <c r="H32" s="50">
        <v>1660</v>
      </c>
    </row>
    <row r="33" spans="1:8" ht="229.5">
      <c r="A33" s="42" t="s">
        <v>36</v>
      </c>
      <c r="B33" s="51" t="s">
        <v>32</v>
      </c>
      <c r="C33" s="43" t="s">
        <v>37</v>
      </c>
      <c r="D33" s="48"/>
      <c r="E33" s="49"/>
      <c r="F33" s="52">
        <f>F34+F36+F38+F42</f>
        <v>11163.7</v>
      </c>
      <c r="G33" s="52">
        <f>G34+G36+G38+G42</f>
        <v>9578.1919999999991</v>
      </c>
      <c r="H33" s="52">
        <f>H34+H36+H38+H42</f>
        <v>9942.0652959999989</v>
      </c>
    </row>
    <row r="34" spans="1:8" ht="114.75">
      <c r="A34" s="46" t="s">
        <v>38</v>
      </c>
      <c r="B34" s="47" t="s">
        <v>32</v>
      </c>
      <c r="C34" s="48" t="s">
        <v>37</v>
      </c>
      <c r="D34" s="48" t="s">
        <v>39</v>
      </c>
      <c r="E34" s="49"/>
      <c r="F34" s="50">
        <f>F35</f>
        <v>1292.5999999999999</v>
      </c>
      <c r="G34" s="50">
        <f>G35</f>
        <v>1344</v>
      </c>
      <c r="H34" s="50">
        <f>H35</f>
        <v>1398</v>
      </c>
    </row>
    <row r="35" spans="1:8" ht="344.25">
      <c r="A35" s="46" t="s">
        <v>34</v>
      </c>
      <c r="B35" s="47" t="s">
        <v>32</v>
      </c>
      <c r="C35" s="48" t="s">
        <v>37</v>
      </c>
      <c r="D35" s="48" t="s">
        <v>39</v>
      </c>
      <c r="E35" s="49" t="s">
        <v>35</v>
      </c>
      <c r="F35" s="50">
        <f>'[1]Приложение №6'!$G$14</f>
        <v>1292.5999999999999</v>
      </c>
      <c r="G35" s="50">
        <v>1344</v>
      </c>
      <c r="H35" s="50">
        <v>1398</v>
      </c>
    </row>
    <row r="36" spans="1:8" ht="409.5">
      <c r="A36" s="46" t="s">
        <v>40</v>
      </c>
      <c r="B36" s="47" t="s">
        <v>32</v>
      </c>
      <c r="C36" s="48" t="s">
        <v>37</v>
      </c>
      <c r="D36" s="48" t="s">
        <v>41</v>
      </c>
      <c r="E36" s="53"/>
      <c r="F36" s="50">
        <f>F37</f>
        <v>329.4</v>
      </c>
      <c r="G36" s="50">
        <f>G37</f>
        <v>342.57599999999996</v>
      </c>
      <c r="H36" s="50">
        <f>H37</f>
        <v>356.27903999999995</v>
      </c>
    </row>
    <row r="37" spans="1:8" ht="344.25">
      <c r="A37" s="46" t="s">
        <v>34</v>
      </c>
      <c r="B37" s="47" t="s">
        <v>32</v>
      </c>
      <c r="C37" s="48" t="s">
        <v>37</v>
      </c>
      <c r="D37" s="48" t="s">
        <v>41</v>
      </c>
      <c r="E37" s="49" t="s">
        <v>35</v>
      </c>
      <c r="F37" s="50">
        <f>'[1]Приложение №6'!$G$16</f>
        <v>329.4</v>
      </c>
      <c r="G37" s="50">
        <f>F37*1.04</f>
        <v>342.57599999999996</v>
      </c>
      <c r="H37" s="50">
        <f>G37*1.04</f>
        <v>356.27903999999995</v>
      </c>
    </row>
    <row r="38" spans="1:8" ht="165.75">
      <c r="A38" s="46" t="s">
        <v>42</v>
      </c>
      <c r="B38" s="47" t="s">
        <v>32</v>
      </c>
      <c r="C38" s="48" t="s">
        <v>37</v>
      </c>
      <c r="D38" s="48" t="s">
        <v>43</v>
      </c>
      <c r="E38" s="49"/>
      <c r="F38" s="50">
        <f>F39+F41+F40</f>
        <v>9445.7000000000007</v>
      </c>
      <c r="G38" s="50">
        <f>G39+G41+G40</f>
        <v>7795.616</v>
      </c>
      <c r="H38" s="50">
        <f>H39+H41+H40</f>
        <v>8091.7862559999994</v>
      </c>
    </row>
    <row r="39" spans="1:8" ht="344.25">
      <c r="A39" s="46" t="s">
        <v>34</v>
      </c>
      <c r="B39" s="47" t="s">
        <v>32</v>
      </c>
      <c r="C39" s="48" t="s">
        <v>37</v>
      </c>
      <c r="D39" s="48" t="s">
        <v>43</v>
      </c>
      <c r="E39" s="49" t="s">
        <v>35</v>
      </c>
      <c r="F39" s="50">
        <v>7190.3</v>
      </c>
      <c r="G39" s="50">
        <v>5450</v>
      </c>
      <c r="H39" s="50">
        <v>5650</v>
      </c>
    </row>
    <row r="40" spans="1:8" ht="140.25">
      <c r="A40" s="46" t="s">
        <v>44</v>
      </c>
      <c r="B40" s="47" t="s">
        <v>32</v>
      </c>
      <c r="C40" s="48" t="s">
        <v>37</v>
      </c>
      <c r="D40" s="48" t="s">
        <v>43</v>
      </c>
      <c r="E40" s="49" t="s">
        <v>45</v>
      </c>
      <c r="F40" s="50">
        <v>2240.4</v>
      </c>
      <c r="G40" s="50">
        <f>F40*1.04</f>
        <v>2330.0160000000001</v>
      </c>
      <c r="H40" s="50">
        <f>G40*1.041</f>
        <v>2425.546656</v>
      </c>
    </row>
    <row r="41" spans="1:8" ht="63.75">
      <c r="A41" s="46" t="s">
        <v>46</v>
      </c>
      <c r="B41" s="47" t="s">
        <v>32</v>
      </c>
      <c r="C41" s="48" t="s">
        <v>37</v>
      </c>
      <c r="D41" s="48" t="s">
        <v>43</v>
      </c>
      <c r="E41" s="49" t="s">
        <v>47</v>
      </c>
      <c r="F41" s="50">
        <v>15</v>
      </c>
      <c r="G41" s="50">
        <f>F41*1.04</f>
        <v>15.600000000000001</v>
      </c>
      <c r="H41" s="50">
        <f>G41*1.041</f>
        <v>16.239599999999999</v>
      </c>
    </row>
    <row r="42" spans="1:8" ht="229.5">
      <c r="A42" s="46" t="s">
        <v>48</v>
      </c>
      <c r="B42" s="47" t="s">
        <v>32</v>
      </c>
      <c r="C42" s="48" t="s">
        <v>37</v>
      </c>
      <c r="D42" s="48" t="s">
        <v>49</v>
      </c>
      <c r="E42" s="49"/>
      <c r="F42" s="50">
        <f>F43</f>
        <v>96</v>
      </c>
      <c r="G42" s="50">
        <f>G43</f>
        <v>96</v>
      </c>
      <c r="H42" s="50">
        <f>H43</f>
        <v>96</v>
      </c>
    </row>
    <row r="43" spans="1:8" ht="63.75">
      <c r="A43" s="46" t="s">
        <v>46</v>
      </c>
      <c r="B43" s="47" t="s">
        <v>32</v>
      </c>
      <c r="C43" s="48" t="s">
        <v>37</v>
      </c>
      <c r="D43" s="48" t="s">
        <v>49</v>
      </c>
      <c r="E43" s="49" t="s">
        <v>47</v>
      </c>
      <c r="F43" s="50">
        <f>'[1]Приложение №6'!$G$22</f>
        <v>96</v>
      </c>
      <c r="G43" s="50">
        <f>F43</f>
        <v>96</v>
      </c>
      <c r="H43" s="50">
        <f>G43</f>
        <v>96</v>
      </c>
    </row>
    <row r="44" spans="1:8" ht="216.75">
      <c r="A44" s="42" t="s">
        <v>50</v>
      </c>
      <c r="B44" s="51" t="s">
        <v>51</v>
      </c>
      <c r="C44" s="43"/>
      <c r="D44" s="43"/>
      <c r="E44" s="54"/>
      <c r="F44" s="52">
        <f>F45+F67+F71+F76+F89+F96+F100+F112+F116+F85</f>
        <v>102878.79999999999</v>
      </c>
      <c r="G44" s="52">
        <f>G45+G67+G71+G76+G89+G96+G100+G112+G116+G85</f>
        <v>137623.26800000001</v>
      </c>
      <c r="H44" s="52">
        <f>H45+H67+H71+H76+H89+H96+H100+H112+H116+H85</f>
        <v>148629.97861599998</v>
      </c>
    </row>
    <row r="45" spans="1:8" ht="76.5">
      <c r="A45" s="42" t="s">
        <v>27</v>
      </c>
      <c r="B45" s="51" t="s">
        <v>51</v>
      </c>
      <c r="C45" s="43" t="s">
        <v>28</v>
      </c>
      <c r="D45" s="43"/>
      <c r="E45" s="54"/>
      <c r="F45" s="52">
        <f>F46+F54+F57</f>
        <v>34476.199999999997</v>
      </c>
      <c r="G45" s="52">
        <f>G46+G54+G57</f>
        <v>33048.515999999996</v>
      </c>
      <c r="H45" s="52">
        <f>H46+H54+H57</f>
        <v>34357.135536000002</v>
      </c>
    </row>
    <row r="46" spans="1:8" ht="318.75">
      <c r="A46" s="42" t="s">
        <v>52</v>
      </c>
      <c r="B46" s="51" t="s">
        <v>51</v>
      </c>
      <c r="C46" s="43" t="s">
        <v>53</v>
      </c>
      <c r="D46" s="43"/>
      <c r="E46" s="54"/>
      <c r="F46" s="52">
        <f>F47+F51</f>
        <v>21117.5</v>
      </c>
      <c r="G46" s="52">
        <f>G47+G51</f>
        <v>18891.259999999998</v>
      </c>
      <c r="H46" s="52">
        <f>H47+H51</f>
        <v>19650.62256</v>
      </c>
    </row>
    <row r="47" spans="1:8" ht="255">
      <c r="A47" s="46" t="s">
        <v>54</v>
      </c>
      <c r="B47" s="47" t="s">
        <v>51</v>
      </c>
      <c r="C47" s="48" t="s">
        <v>53</v>
      </c>
      <c r="D47" s="48" t="s">
        <v>55</v>
      </c>
      <c r="E47" s="49"/>
      <c r="F47" s="50">
        <f>F48+F49+F50</f>
        <v>17880.900000000001</v>
      </c>
      <c r="G47" s="50">
        <f>G48+G49+G50</f>
        <v>15521.16</v>
      </c>
      <c r="H47" s="50">
        <f>H48+H49+H50</f>
        <v>16142.62256</v>
      </c>
    </row>
    <row r="48" spans="1:8" ht="344.25">
      <c r="A48" s="46" t="s">
        <v>34</v>
      </c>
      <c r="B48" s="47" t="s">
        <v>51</v>
      </c>
      <c r="C48" s="48" t="s">
        <v>53</v>
      </c>
      <c r="D48" s="48" t="s">
        <v>55</v>
      </c>
      <c r="E48" s="49" t="s">
        <v>35</v>
      </c>
      <c r="F48" s="50">
        <v>16326.9</v>
      </c>
      <c r="G48" s="50">
        <v>13905</v>
      </c>
      <c r="H48" s="50">
        <v>14460</v>
      </c>
    </row>
    <row r="49" spans="1:8" ht="140.25">
      <c r="A49" s="46" t="s">
        <v>44</v>
      </c>
      <c r="B49" s="47" t="s">
        <v>51</v>
      </c>
      <c r="C49" s="48" t="s">
        <v>53</v>
      </c>
      <c r="D49" s="48" t="s">
        <v>55</v>
      </c>
      <c r="E49" s="49" t="s">
        <v>45</v>
      </c>
      <c r="F49" s="50">
        <v>1550</v>
      </c>
      <c r="G49" s="50">
        <f>F49*1.04</f>
        <v>1612</v>
      </c>
      <c r="H49" s="50">
        <f>G49*1.041+0.2</f>
        <v>1678.2919999999999</v>
      </c>
    </row>
    <row r="50" spans="1:8" ht="63.75">
      <c r="A50" s="46" t="s">
        <v>46</v>
      </c>
      <c r="B50" s="47" t="s">
        <v>51</v>
      </c>
      <c r="C50" s="48" t="s">
        <v>53</v>
      </c>
      <c r="D50" s="48" t="s">
        <v>55</v>
      </c>
      <c r="E50" s="49" t="s">
        <v>47</v>
      </c>
      <c r="F50" s="50">
        <f>'[1]Приложение №6'!$G$29</f>
        <v>4</v>
      </c>
      <c r="G50" s="50">
        <f>F50*1.04</f>
        <v>4.16</v>
      </c>
      <c r="H50" s="50">
        <f>G50*1.041</f>
        <v>4.3305600000000002</v>
      </c>
    </row>
    <row r="51" spans="1:8" ht="306">
      <c r="A51" s="46" t="s">
        <v>56</v>
      </c>
      <c r="B51" s="47" t="s">
        <v>51</v>
      </c>
      <c r="C51" s="48" t="s">
        <v>53</v>
      </c>
      <c r="D51" s="48" t="s">
        <v>57</v>
      </c>
      <c r="E51" s="49"/>
      <c r="F51" s="50">
        <f>F52+F53</f>
        <v>3236.6</v>
      </c>
      <c r="G51" s="50">
        <v>3370.1</v>
      </c>
      <c r="H51" s="50">
        <v>3508</v>
      </c>
    </row>
    <row r="52" spans="1:8" ht="344.25">
      <c r="A52" s="46" t="s">
        <v>34</v>
      </c>
      <c r="B52" s="47" t="s">
        <v>51</v>
      </c>
      <c r="C52" s="48" t="s">
        <v>53</v>
      </c>
      <c r="D52" s="48" t="s">
        <v>57</v>
      </c>
      <c r="E52" s="49" t="s">
        <v>35</v>
      </c>
      <c r="F52" s="50">
        <v>3016.1</v>
      </c>
      <c r="G52" s="50">
        <f>G51-G53</f>
        <v>3134.1929999999998</v>
      </c>
      <c r="H52" s="50">
        <f>H51-H53</f>
        <v>3262.44</v>
      </c>
    </row>
    <row r="53" spans="1:8" ht="140.25">
      <c r="A53" s="46" t="s">
        <v>44</v>
      </c>
      <c r="B53" s="47" t="s">
        <v>51</v>
      </c>
      <c r="C53" s="48" t="s">
        <v>53</v>
      </c>
      <c r="D53" s="48" t="s">
        <v>57</v>
      </c>
      <c r="E53" s="49">
        <v>200</v>
      </c>
      <c r="F53" s="50">
        <v>220.5</v>
      </c>
      <c r="G53" s="50">
        <f>G51*0.07</f>
        <v>235.90700000000001</v>
      </c>
      <c r="H53" s="50">
        <f>H51*0.07</f>
        <v>245.56000000000003</v>
      </c>
    </row>
    <row r="54" spans="1:8" ht="25.5">
      <c r="A54" s="42" t="s">
        <v>58</v>
      </c>
      <c r="B54" s="51" t="s">
        <v>51</v>
      </c>
      <c r="C54" s="43" t="s">
        <v>59</v>
      </c>
      <c r="D54" s="43"/>
      <c r="E54" s="54"/>
      <c r="F54" s="52">
        <f t="shared" ref="F54:H55" si="1">F55</f>
        <v>500</v>
      </c>
      <c r="G54" s="52">
        <f t="shared" si="1"/>
        <v>500</v>
      </c>
      <c r="H54" s="52">
        <f t="shared" si="1"/>
        <v>500</v>
      </c>
    </row>
    <row r="55" spans="1:8" ht="63.75">
      <c r="A55" s="46" t="s">
        <v>60</v>
      </c>
      <c r="B55" s="55">
        <v>982</v>
      </c>
      <c r="C55" s="48" t="s">
        <v>59</v>
      </c>
      <c r="D55" s="48" t="s">
        <v>61</v>
      </c>
      <c r="E55" s="49"/>
      <c r="F55" s="50">
        <f t="shared" si="1"/>
        <v>500</v>
      </c>
      <c r="G55" s="50">
        <f t="shared" si="1"/>
        <v>500</v>
      </c>
      <c r="H55" s="50">
        <f t="shared" si="1"/>
        <v>500</v>
      </c>
    </row>
    <row r="56" spans="1:8" ht="63.75">
      <c r="A56" s="46" t="s">
        <v>46</v>
      </c>
      <c r="B56" s="55">
        <v>982</v>
      </c>
      <c r="C56" s="48" t="s">
        <v>59</v>
      </c>
      <c r="D56" s="48" t="s">
        <v>61</v>
      </c>
      <c r="E56" s="49" t="s">
        <v>47</v>
      </c>
      <c r="F56" s="50">
        <v>500</v>
      </c>
      <c r="G56" s="50">
        <f>F56</f>
        <v>500</v>
      </c>
      <c r="H56" s="50">
        <f>G56</f>
        <v>500</v>
      </c>
    </row>
    <row r="57" spans="1:8" ht="63.75">
      <c r="A57" s="42" t="s">
        <v>62</v>
      </c>
      <c r="B57" s="44">
        <v>982</v>
      </c>
      <c r="C57" s="43" t="s">
        <v>63</v>
      </c>
      <c r="D57" s="43"/>
      <c r="E57" s="54"/>
      <c r="F57" s="52">
        <f>F60+F63+F58</f>
        <v>12858.699999999999</v>
      </c>
      <c r="G57" s="52">
        <f>G60+G63+G58</f>
        <v>13657.255999999999</v>
      </c>
      <c r="H57" s="52">
        <f>H60+H63+H58</f>
        <v>14206.512976</v>
      </c>
    </row>
    <row r="58" spans="1:8" ht="293.25">
      <c r="A58" s="46" t="s">
        <v>64</v>
      </c>
      <c r="B58" s="48">
        <v>982</v>
      </c>
      <c r="C58" s="48" t="s">
        <v>63</v>
      </c>
      <c r="D58" s="48" t="s">
        <v>65</v>
      </c>
      <c r="E58" s="49"/>
      <c r="F58" s="50">
        <f>F59</f>
        <v>8.1</v>
      </c>
      <c r="G58" s="50">
        <f>G59</f>
        <v>8.4</v>
      </c>
      <c r="H58" s="50">
        <f>H59</f>
        <v>8.7444000000000006</v>
      </c>
    </row>
    <row r="59" spans="1:8" ht="140.25">
      <c r="A59" s="46" t="s">
        <v>44</v>
      </c>
      <c r="B59" s="47" t="s">
        <v>51</v>
      </c>
      <c r="C59" s="48" t="s">
        <v>63</v>
      </c>
      <c r="D59" s="48" t="s">
        <v>65</v>
      </c>
      <c r="E59" s="49" t="s">
        <v>45</v>
      </c>
      <c r="F59" s="50">
        <f>'[1]Приложение №6'!$G$38</f>
        <v>8.1</v>
      </c>
      <c r="G59" s="50">
        <v>8.4</v>
      </c>
      <c r="H59" s="50">
        <f>G59*1.041</f>
        <v>8.7444000000000006</v>
      </c>
    </row>
    <row r="60" spans="1:8" ht="318.75">
      <c r="A60" s="46" t="s">
        <v>66</v>
      </c>
      <c r="B60" s="47" t="s">
        <v>51</v>
      </c>
      <c r="C60" s="48" t="s">
        <v>63</v>
      </c>
      <c r="D60" s="48" t="s">
        <v>67</v>
      </c>
      <c r="E60" s="49"/>
      <c r="F60" s="56">
        <f>F61+F62</f>
        <v>225.4</v>
      </c>
      <c r="G60" s="56">
        <f>G61+G62</f>
        <v>0</v>
      </c>
      <c r="H60" s="56">
        <f>H61+H62</f>
        <v>0</v>
      </c>
    </row>
    <row r="61" spans="1:8" ht="140.25">
      <c r="A61" s="46" t="s">
        <v>44</v>
      </c>
      <c r="B61" s="47" t="s">
        <v>51</v>
      </c>
      <c r="C61" s="48" t="s">
        <v>63</v>
      </c>
      <c r="D61" s="48" t="s">
        <v>67</v>
      </c>
      <c r="E61" s="49" t="s">
        <v>45</v>
      </c>
      <c r="F61" s="56">
        <v>224.9</v>
      </c>
      <c r="G61" s="56">
        <v>0</v>
      </c>
      <c r="H61" s="56">
        <v>0</v>
      </c>
    </row>
    <row r="62" spans="1:8" ht="63.75">
      <c r="A62" s="46" t="s">
        <v>46</v>
      </c>
      <c r="B62" s="47" t="s">
        <v>51</v>
      </c>
      <c r="C62" s="48" t="s">
        <v>63</v>
      </c>
      <c r="D62" s="48" t="s">
        <v>67</v>
      </c>
      <c r="E62" s="49" t="s">
        <v>47</v>
      </c>
      <c r="F62" s="56">
        <f>'[1]Приложение №6'!$G$41</f>
        <v>0.5</v>
      </c>
      <c r="G62" s="56">
        <v>0</v>
      </c>
      <c r="H62" s="56">
        <v>0</v>
      </c>
    </row>
    <row r="63" spans="1:8" ht="293.25">
      <c r="A63" s="46" t="s">
        <v>68</v>
      </c>
      <c r="B63" s="47" t="s">
        <v>51</v>
      </c>
      <c r="C63" s="48" t="s">
        <v>63</v>
      </c>
      <c r="D63" s="48" t="s">
        <v>69</v>
      </c>
      <c r="E63" s="54"/>
      <c r="F63" s="50">
        <f>F64+F65+F66</f>
        <v>12625.199999999999</v>
      </c>
      <c r="G63" s="50">
        <f>G64+G65+G66</f>
        <v>13648.856</v>
      </c>
      <c r="H63" s="50">
        <f>H64+H65+H66</f>
        <v>14197.768576</v>
      </c>
    </row>
    <row r="64" spans="1:8" ht="344.25">
      <c r="A64" s="46" t="s">
        <v>34</v>
      </c>
      <c r="B64" s="47" t="s">
        <v>51</v>
      </c>
      <c r="C64" s="48" t="s">
        <v>63</v>
      </c>
      <c r="D64" s="48" t="s">
        <v>69</v>
      </c>
      <c r="E64" s="49" t="s">
        <v>35</v>
      </c>
      <c r="F64" s="50">
        <v>11626.3</v>
      </c>
      <c r="G64" s="50">
        <v>12090</v>
      </c>
      <c r="H64" s="50">
        <v>12575</v>
      </c>
    </row>
    <row r="65" spans="1:8" ht="140.25">
      <c r="A65" s="46" t="s">
        <v>44</v>
      </c>
      <c r="B65" s="47" t="s">
        <v>51</v>
      </c>
      <c r="C65" s="48" t="s">
        <v>63</v>
      </c>
      <c r="D65" s="48" t="s">
        <v>69</v>
      </c>
      <c r="E65" s="49" t="s">
        <v>45</v>
      </c>
      <c r="F65" s="50">
        <v>998.4</v>
      </c>
      <c r="G65" s="50">
        <f>(F65+500)*1.04</f>
        <v>1558.3360000000002</v>
      </c>
      <c r="H65" s="50">
        <f>G65*1.041</f>
        <v>1622.2277760000002</v>
      </c>
    </row>
    <row r="66" spans="1:8" ht="63.75">
      <c r="A66" s="46" t="s">
        <v>46</v>
      </c>
      <c r="B66" s="47" t="s">
        <v>51</v>
      </c>
      <c r="C66" s="48" t="s">
        <v>63</v>
      </c>
      <c r="D66" s="48" t="s">
        <v>69</v>
      </c>
      <c r="E66" s="49" t="s">
        <v>47</v>
      </c>
      <c r="F66" s="56">
        <v>0.5</v>
      </c>
      <c r="G66" s="56">
        <f>F66*1.04</f>
        <v>0.52</v>
      </c>
      <c r="H66" s="50">
        <f>G66*1.04</f>
        <v>0.54080000000000006</v>
      </c>
    </row>
    <row r="67" spans="1:8" ht="127.5">
      <c r="A67" s="42" t="s">
        <v>70</v>
      </c>
      <c r="B67" s="51" t="s">
        <v>51</v>
      </c>
      <c r="C67" s="43" t="s">
        <v>71</v>
      </c>
      <c r="D67" s="43"/>
      <c r="E67" s="54"/>
      <c r="F67" s="52">
        <f t="shared" ref="F67:H69" si="2">F68</f>
        <v>139.30000000000001</v>
      </c>
      <c r="G67" s="52">
        <f t="shared" si="2"/>
        <v>144.87200000000001</v>
      </c>
      <c r="H67" s="52">
        <f t="shared" si="2"/>
        <v>150.66688000000002</v>
      </c>
    </row>
    <row r="68" spans="1:8" ht="216.75">
      <c r="A68" s="42" t="s">
        <v>72</v>
      </c>
      <c r="B68" s="51" t="s">
        <v>51</v>
      </c>
      <c r="C68" s="43" t="s">
        <v>73</v>
      </c>
      <c r="D68" s="43"/>
      <c r="E68" s="54"/>
      <c r="F68" s="52">
        <f t="shared" si="2"/>
        <v>139.30000000000001</v>
      </c>
      <c r="G68" s="52">
        <f t="shared" si="2"/>
        <v>144.87200000000001</v>
      </c>
      <c r="H68" s="52">
        <f t="shared" si="2"/>
        <v>150.66688000000002</v>
      </c>
    </row>
    <row r="69" spans="1:8" ht="409.5">
      <c r="A69" s="46" t="s">
        <v>74</v>
      </c>
      <c r="B69" s="47" t="s">
        <v>51</v>
      </c>
      <c r="C69" s="48" t="s">
        <v>73</v>
      </c>
      <c r="D69" s="48" t="s">
        <v>75</v>
      </c>
      <c r="E69" s="54"/>
      <c r="F69" s="50">
        <f t="shared" si="2"/>
        <v>139.30000000000001</v>
      </c>
      <c r="G69" s="50">
        <f t="shared" si="2"/>
        <v>144.87200000000001</v>
      </c>
      <c r="H69" s="50">
        <f t="shared" si="2"/>
        <v>150.66688000000002</v>
      </c>
    </row>
    <row r="70" spans="1:8" ht="140.25">
      <c r="A70" s="46" t="s">
        <v>44</v>
      </c>
      <c r="B70" s="47" t="s">
        <v>51</v>
      </c>
      <c r="C70" s="48" t="s">
        <v>73</v>
      </c>
      <c r="D70" s="48" t="s">
        <v>75</v>
      </c>
      <c r="E70" s="49" t="s">
        <v>45</v>
      </c>
      <c r="F70" s="50">
        <f>'[1]Приложение №6'!$G$49</f>
        <v>139.30000000000001</v>
      </c>
      <c r="G70" s="50">
        <f>F70*1.04</f>
        <v>144.87200000000001</v>
      </c>
      <c r="H70" s="50">
        <f>G70*1.04</f>
        <v>150.66688000000002</v>
      </c>
    </row>
    <row r="71" spans="1:8" ht="51">
      <c r="A71" s="42" t="s">
        <v>76</v>
      </c>
      <c r="B71" s="51" t="s">
        <v>51</v>
      </c>
      <c r="C71" s="43" t="s">
        <v>77</v>
      </c>
      <c r="D71" s="43"/>
      <c r="E71" s="54"/>
      <c r="F71" s="52">
        <f t="shared" ref="F71:H72" si="3">F72</f>
        <v>2300</v>
      </c>
      <c r="G71" s="52">
        <f t="shared" si="3"/>
        <v>2392</v>
      </c>
      <c r="H71" s="52">
        <f t="shared" si="3"/>
        <v>2487.6799999999998</v>
      </c>
    </row>
    <row r="72" spans="1:8" ht="51">
      <c r="A72" s="42" t="s">
        <v>78</v>
      </c>
      <c r="B72" s="51" t="s">
        <v>51</v>
      </c>
      <c r="C72" s="43" t="s">
        <v>79</v>
      </c>
      <c r="D72" s="43"/>
      <c r="E72" s="54"/>
      <c r="F72" s="52">
        <f t="shared" si="3"/>
        <v>2300</v>
      </c>
      <c r="G72" s="52">
        <f t="shared" si="3"/>
        <v>2392</v>
      </c>
      <c r="H72" s="52">
        <f t="shared" si="3"/>
        <v>2487.6799999999998</v>
      </c>
    </row>
    <row r="73" spans="1:8" ht="267.75">
      <c r="A73" s="46" t="s">
        <v>80</v>
      </c>
      <c r="B73" s="47" t="s">
        <v>81</v>
      </c>
      <c r="C73" s="48" t="s">
        <v>82</v>
      </c>
      <c r="D73" s="48" t="s">
        <v>83</v>
      </c>
      <c r="E73" s="49"/>
      <c r="F73" s="50">
        <f>F74+F75</f>
        <v>2300</v>
      </c>
      <c r="G73" s="50">
        <f>G74+G75</f>
        <v>2392</v>
      </c>
      <c r="H73" s="50">
        <f>H74+H75</f>
        <v>2487.6799999999998</v>
      </c>
    </row>
    <row r="74" spans="1:8" ht="344.25">
      <c r="A74" s="46" t="s">
        <v>34</v>
      </c>
      <c r="B74" s="47" t="s">
        <v>51</v>
      </c>
      <c r="C74" s="48" t="s">
        <v>79</v>
      </c>
      <c r="D74" s="48" t="s">
        <v>83</v>
      </c>
      <c r="E74" s="49" t="s">
        <v>35</v>
      </c>
      <c r="F74" s="50">
        <v>2194.6999999999998</v>
      </c>
      <c r="G74" s="50">
        <f>F74*1.04</f>
        <v>2282.4879999999998</v>
      </c>
      <c r="H74" s="50">
        <f>G74*1.04</f>
        <v>2373.7875199999999</v>
      </c>
    </row>
    <row r="75" spans="1:8" ht="140.25">
      <c r="A75" s="46" t="s">
        <v>44</v>
      </c>
      <c r="B75" s="47" t="s">
        <v>51</v>
      </c>
      <c r="C75" s="48" t="s">
        <v>79</v>
      </c>
      <c r="D75" s="48" t="s">
        <v>83</v>
      </c>
      <c r="E75" s="49" t="s">
        <v>45</v>
      </c>
      <c r="F75" s="50">
        <v>105.3</v>
      </c>
      <c r="G75" s="50">
        <f>F75*1.04</f>
        <v>109.512</v>
      </c>
      <c r="H75" s="50">
        <f>G75*1.04</f>
        <v>113.89248000000001</v>
      </c>
    </row>
    <row r="76" spans="1:8" ht="89.25">
      <c r="A76" s="42" t="s">
        <v>84</v>
      </c>
      <c r="B76" s="51" t="s">
        <v>51</v>
      </c>
      <c r="C76" s="43" t="s">
        <v>85</v>
      </c>
      <c r="D76" s="43"/>
      <c r="E76" s="54"/>
      <c r="F76" s="52">
        <f t="shared" ref="F76:H77" si="4">F77</f>
        <v>29600</v>
      </c>
      <c r="G76" s="52">
        <f t="shared" si="4"/>
        <v>63000</v>
      </c>
      <c r="H76" s="52">
        <f t="shared" si="4"/>
        <v>71000</v>
      </c>
    </row>
    <row r="77" spans="1:8" ht="25.5">
      <c r="A77" s="42" t="s">
        <v>86</v>
      </c>
      <c r="B77" s="51" t="s">
        <v>51</v>
      </c>
      <c r="C77" s="43" t="s">
        <v>87</v>
      </c>
      <c r="D77" s="43"/>
      <c r="E77" s="54"/>
      <c r="F77" s="52">
        <f t="shared" si="4"/>
        <v>29600</v>
      </c>
      <c r="G77" s="52">
        <f t="shared" si="4"/>
        <v>63000</v>
      </c>
      <c r="H77" s="52">
        <f t="shared" si="4"/>
        <v>71000</v>
      </c>
    </row>
    <row r="78" spans="1:8" ht="293.25">
      <c r="A78" s="46" t="s">
        <v>88</v>
      </c>
      <c r="B78" s="47" t="s">
        <v>51</v>
      </c>
      <c r="C78" s="48" t="s">
        <v>87</v>
      </c>
      <c r="D78" s="48" t="s">
        <v>89</v>
      </c>
      <c r="E78" s="49"/>
      <c r="F78" s="50">
        <f>F79+F81+F83</f>
        <v>29600</v>
      </c>
      <c r="G78" s="50">
        <f>G79+G81+G83</f>
        <v>63000</v>
      </c>
      <c r="H78" s="50">
        <f>H79+H81+H83</f>
        <v>71000</v>
      </c>
    </row>
    <row r="79" spans="1:8" ht="229.5">
      <c r="A79" s="46" t="s">
        <v>90</v>
      </c>
      <c r="B79" s="47" t="s">
        <v>51</v>
      </c>
      <c r="C79" s="48" t="s">
        <v>87</v>
      </c>
      <c r="D79" s="48" t="s">
        <v>91</v>
      </c>
      <c r="E79" s="49"/>
      <c r="F79" s="50">
        <f>F80</f>
        <v>20000</v>
      </c>
      <c r="G79" s="50">
        <f>G80</f>
        <v>22000</v>
      </c>
      <c r="H79" s="50">
        <f>H80</f>
        <v>25000</v>
      </c>
    </row>
    <row r="80" spans="1:8" ht="140.25">
      <c r="A80" s="46" t="s">
        <v>44</v>
      </c>
      <c r="B80" s="47" t="s">
        <v>51</v>
      </c>
      <c r="C80" s="48" t="s">
        <v>87</v>
      </c>
      <c r="D80" s="48" t="s">
        <v>91</v>
      </c>
      <c r="E80" s="49" t="s">
        <v>45</v>
      </c>
      <c r="F80" s="56">
        <v>20000</v>
      </c>
      <c r="G80" s="50">
        <v>22000</v>
      </c>
      <c r="H80" s="50">
        <v>25000</v>
      </c>
    </row>
    <row r="81" spans="1:8" ht="216.75">
      <c r="A81" s="46" t="s">
        <v>92</v>
      </c>
      <c r="B81" s="57">
        <v>982</v>
      </c>
      <c r="C81" s="57" t="s">
        <v>87</v>
      </c>
      <c r="D81" s="48" t="s">
        <v>93</v>
      </c>
      <c r="E81" s="49"/>
      <c r="F81" s="50">
        <f>F82</f>
        <v>4600</v>
      </c>
      <c r="G81" s="50">
        <f>G82</f>
        <v>6000</v>
      </c>
      <c r="H81" s="50">
        <f>H82</f>
        <v>6000</v>
      </c>
    </row>
    <row r="82" spans="1:8" ht="140.25">
      <c r="A82" s="46" t="s">
        <v>44</v>
      </c>
      <c r="B82" s="57">
        <v>982</v>
      </c>
      <c r="C82" s="57" t="s">
        <v>87</v>
      </c>
      <c r="D82" s="48" t="s">
        <v>93</v>
      </c>
      <c r="E82" s="49" t="s">
        <v>45</v>
      </c>
      <c r="F82" s="56">
        <v>4600</v>
      </c>
      <c r="G82" s="50">
        <v>6000</v>
      </c>
      <c r="H82" s="50">
        <v>6000</v>
      </c>
    </row>
    <row r="83" spans="1:8" ht="242.25">
      <c r="A83" s="46" t="s">
        <v>94</v>
      </c>
      <c r="B83" s="47" t="s">
        <v>51</v>
      </c>
      <c r="C83" s="48" t="s">
        <v>87</v>
      </c>
      <c r="D83" s="48" t="s">
        <v>95</v>
      </c>
      <c r="E83" s="49"/>
      <c r="F83" s="50">
        <f>F84</f>
        <v>5000</v>
      </c>
      <c r="G83" s="50">
        <f>G84</f>
        <v>35000</v>
      </c>
      <c r="H83" s="50">
        <f>H84</f>
        <v>40000</v>
      </c>
    </row>
    <row r="84" spans="1:8" ht="140.25">
      <c r="A84" s="46" t="s">
        <v>44</v>
      </c>
      <c r="B84" s="57">
        <v>982</v>
      </c>
      <c r="C84" s="57" t="s">
        <v>87</v>
      </c>
      <c r="D84" s="48" t="s">
        <v>95</v>
      </c>
      <c r="E84" s="49" t="s">
        <v>45</v>
      </c>
      <c r="F84" s="58">
        <v>5000</v>
      </c>
      <c r="G84" s="50">
        <v>35000</v>
      </c>
      <c r="H84" s="50">
        <v>40000</v>
      </c>
    </row>
    <row r="85" spans="1:8" ht="51">
      <c r="A85" s="42" t="s">
        <v>96</v>
      </c>
      <c r="B85" s="59">
        <v>982</v>
      </c>
      <c r="C85" s="43" t="s">
        <v>97</v>
      </c>
      <c r="D85" s="59"/>
      <c r="E85" s="54"/>
      <c r="F85" s="52">
        <f t="shared" ref="F85:H87" si="5">F86</f>
        <v>50</v>
      </c>
      <c r="G85" s="52">
        <f t="shared" si="5"/>
        <v>52</v>
      </c>
      <c r="H85" s="52">
        <f t="shared" si="5"/>
        <v>54.08</v>
      </c>
    </row>
    <row r="86" spans="1:8" ht="89.25">
      <c r="A86" s="42" t="s">
        <v>98</v>
      </c>
      <c r="B86" s="51" t="s">
        <v>51</v>
      </c>
      <c r="C86" s="43" t="s">
        <v>99</v>
      </c>
      <c r="D86" s="59"/>
      <c r="E86" s="54"/>
      <c r="F86" s="52">
        <f t="shared" si="5"/>
        <v>50</v>
      </c>
      <c r="G86" s="52">
        <f t="shared" si="5"/>
        <v>52</v>
      </c>
      <c r="H86" s="52">
        <f t="shared" si="5"/>
        <v>54.08</v>
      </c>
    </row>
    <row r="87" spans="1:8" ht="267.75">
      <c r="A87" s="60" t="s">
        <v>100</v>
      </c>
      <c r="B87" s="47" t="s">
        <v>51</v>
      </c>
      <c r="C87" s="48" t="s">
        <v>99</v>
      </c>
      <c r="D87" s="48" t="s">
        <v>101</v>
      </c>
      <c r="E87" s="61"/>
      <c r="F87" s="50">
        <f t="shared" si="5"/>
        <v>50</v>
      </c>
      <c r="G87" s="50">
        <f t="shared" si="5"/>
        <v>52</v>
      </c>
      <c r="H87" s="50">
        <f t="shared" si="5"/>
        <v>54.08</v>
      </c>
    </row>
    <row r="88" spans="1:8" ht="140.25">
      <c r="A88" s="46" t="s">
        <v>44</v>
      </c>
      <c r="B88" s="47" t="s">
        <v>51</v>
      </c>
      <c r="C88" s="48" t="s">
        <v>99</v>
      </c>
      <c r="D88" s="48" t="s">
        <v>101</v>
      </c>
      <c r="E88" s="49">
        <v>200</v>
      </c>
      <c r="F88" s="50">
        <v>50</v>
      </c>
      <c r="G88" s="50">
        <f>F88*1.04</f>
        <v>52</v>
      </c>
      <c r="H88" s="50">
        <f>G88*1.04</f>
        <v>54.08</v>
      </c>
    </row>
    <row r="89" spans="1:8" ht="25.5">
      <c r="A89" s="42" t="s">
        <v>102</v>
      </c>
      <c r="B89" s="59">
        <v>982</v>
      </c>
      <c r="C89" s="43" t="s">
        <v>103</v>
      </c>
      <c r="D89" s="59"/>
      <c r="E89" s="54"/>
      <c r="F89" s="52">
        <f>F90+F93</f>
        <v>493.2</v>
      </c>
      <c r="G89" s="52">
        <f>G90+G93</f>
        <v>782.7</v>
      </c>
      <c r="H89" s="52">
        <f>H90+H93</f>
        <v>814.27299999999991</v>
      </c>
    </row>
    <row r="90" spans="1:8" ht="127.5">
      <c r="A90" s="42" t="s">
        <v>104</v>
      </c>
      <c r="B90" s="51" t="s">
        <v>51</v>
      </c>
      <c r="C90" s="43" t="s">
        <v>105</v>
      </c>
      <c r="D90" s="59"/>
      <c r="E90" s="54"/>
      <c r="F90" s="52">
        <f t="shared" ref="F90:H91" si="6">F91</f>
        <v>50</v>
      </c>
      <c r="G90" s="52">
        <f t="shared" si="6"/>
        <v>265</v>
      </c>
      <c r="H90" s="52">
        <f t="shared" si="6"/>
        <v>275.86499999999995</v>
      </c>
    </row>
    <row r="91" spans="1:8" ht="255">
      <c r="A91" s="60" t="s">
        <v>106</v>
      </c>
      <c r="B91" s="47" t="s">
        <v>51</v>
      </c>
      <c r="C91" s="48" t="s">
        <v>105</v>
      </c>
      <c r="D91" s="48" t="s">
        <v>107</v>
      </c>
      <c r="E91" s="54"/>
      <c r="F91" s="50">
        <f t="shared" si="6"/>
        <v>50</v>
      </c>
      <c r="G91" s="50">
        <f t="shared" si="6"/>
        <v>265</v>
      </c>
      <c r="H91" s="50">
        <f t="shared" si="6"/>
        <v>275.86499999999995</v>
      </c>
    </row>
    <row r="92" spans="1:8" ht="140.25">
      <c r="A92" s="46" t="s">
        <v>44</v>
      </c>
      <c r="B92" s="47" t="s">
        <v>51</v>
      </c>
      <c r="C92" s="48" t="s">
        <v>105</v>
      </c>
      <c r="D92" s="48" t="s">
        <v>107</v>
      </c>
      <c r="E92" s="49" t="s">
        <v>45</v>
      </c>
      <c r="F92" s="50">
        <v>50</v>
      </c>
      <c r="G92" s="50">
        <v>265</v>
      </c>
      <c r="H92" s="50">
        <f>G92*1.041</f>
        <v>275.86499999999995</v>
      </c>
    </row>
    <row r="93" spans="1:8" ht="63.75">
      <c r="A93" s="42" t="s">
        <v>108</v>
      </c>
      <c r="B93" s="51" t="s">
        <v>51</v>
      </c>
      <c r="C93" s="43" t="s">
        <v>109</v>
      </c>
      <c r="D93" s="59"/>
      <c r="E93" s="54"/>
      <c r="F93" s="52">
        <f t="shared" ref="F93:H94" si="7">F94</f>
        <v>443.2</v>
      </c>
      <c r="G93" s="52">
        <f t="shared" si="7"/>
        <v>517.70000000000005</v>
      </c>
      <c r="H93" s="52">
        <f t="shared" si="7"/>
        <v>538.40800000000002</v>
      </c>
    </row>
    <row r="94" spans="1:8" ht="242.25">
      <c r="A94" s="46" t="s">
        <v>110</v>
      </c>
      <c r="B94" s="47" t="s">
        <v>51</v>
      </c>
      <c r="C94" s="48" t="s">
        <v>109</v>
      </c>
      <c r="D94" s="48" t="s">
        <v>111</v>
      </c>
      <c r="E94" s="61"/>
      <c r="F94" s="50">
        <f t="shared" si="7"/>
        <v>443.2</v>
      </c>
      <c r="G94" s="50">
        <f t="shared" si="7"/>
        <v>517.70000000000005</v>
      </c>
      <c r="H94" s="50">
        <f t="shared" si="7"/>
        <v>538.40800000000002</v>
      </c>
    </row>
    <row r="95" spans="1:8" ht="140.25">
      <c r="A95" s="46" t="s">
        <v>44</v>
      </c>
      <c r="B95" s="47" t="s">
        <v>51</v>
      </c>
      <c r="C95" s="48" t="s">
        <v>109</v>
      </c>
      <c r="D95" s="48" t="s">
        <v>111</v>
      </c>
      <c r="E95" s="49">
        <v>200</v>
      </c>
      <c r="F95" s="50">
        <v>443.2</v>
      </c>
      <c r="G95" s="50">
        <v>517.70000000000005</v>
      </c>
      <c r="H95" s="50">
        <f>G95*1.04</f>
        <v>538.40800000000002</v>
      </c>
    </row>
    <row r="96" spans="1:8" ht="63.75">
      <c r="A96" s="42" t="s">
        <v>112</v>
      </c>
      <c r="B96" s="44">
        <v>982</v>
      </c>
      <c r="C96" s="43" t="s">
        <v>113</v>
      </c>
      <c r="D96" s="43"/>
      <c r="E96" s="54"/>
      <c r="F96" s="52">
        <f t="shared" ref="F96:H98" si="8">F97</f>
        <v>2991.5</v>
      </c>
      <c r="G96" s="52">
        <f t="shared" si="8"/>
        <v>4026</v>
      </c>
      <c r="H96" s="52">
        <f t="shared" si="8"/>
        <v>4187.04</v>
      </c>
    </row>
    <row r="97" spans="1:8">
      <c r="A97" s="42" t="s">
        <v>114</v>
      </c>
      <c r="B97" s="44">
        <v>982</v>
      </c>
      <c r="C97" s="43" t="s">
        <v>115</v>
      </c>
      <c r="D97" s="43"/>
      <c r="E97" s="54"/>
      <c r="F97" s="52">
        <f t="shared" si="8"/>
        <v>2991.5</v>
      </c>
      <c r="G97" s="52">
        <f t="shared" si="8"/>
        <v>4026</v>
      </c>
      <c r="H97" s="52">
        <f t="shared" si="8"/>
        <v>4187.04</v>
      </c>
    </row>
    <row r="98" spans="1:8" ht="267.75">
      <c r="A98" s="46" t="s">
        <v>116</v>
      </c>
      <c r="B98" s="47" t="s">
        <v>51</v>
      </c>
      <c r="C98" s="48" t="s">
        <v>115</v>
      </c>
      <c r="D98" s="48" t="s">
        <v>117</v>
      </c>
      <c r="E98" s="49"/>
      <c r="F98" s="50">
        <f t="shared" si="8"/>
        <v>2991.5</v>
      </c>
      <c r="G98" s="50">
        <f t="shared" si="8"/>
        <v>4026</v>
      </c>
      <c r="H98" s="50">
        <f t="shared" si="8"/>
        <v>4187.04</v>
      </c>
    </row>
    <row r="99" spans="1:8" ht="140.25">
      <c r="A99" s="46" t="s">
        <v>44</v>
      </c>
      <c r="B99" s="47" t="s">
        <v>51</v>
      </c>
      <c r="C99" s="48" t="s">
        <v>115</v>
      </c>
      <c r="D99" s="48" t="s">
        <v>117</v>
      </c>
      <c r="E99" s="49">
        <v>200</v>
      </c>
      <c r="F99" s="50">
        <v>2991.5</v>
      </c>
      <c r="G99" s="50">
        <v>4026</v>
      </c>
      <c r="H99" s="50">
        <f>G99*1.04</f>
        <v>4187.04</v>
      </c>
    </row>
    <row r="100" spans="1:8" ht="51">
      <c r="A100" s="42" t="s">
        <v>118</v>
      </c>
      <c r="B100" s="51" t="s">
        <v>51</v>
      </c>
      <c r="C100" s="43" t="s">
        <v>119</v>
      </c>
      <c r="D100" s="43"/>
      <c r="E100" s="54"/>
      <c r="F100" s="52">
        <f>F101+F107+F104</f>
        <v>31700.6</v>
      </c>
      <c r="G100" s="52">
        <f>G101+G107+G104</f>
        <v>32996.86</v>
      </c>
      <c r="H100" s="52">
        <f>H101+H107+H104</f>
        <v>34345.970399999998</v>
      </c>
    </row>
    <row r="101" spans="1:8" ht="63.75">
      <c r="A101" s="42" t="s">
        <v>120</v>
      </c>
      <c r="B101" s="51" t="s">
        <v>51</v>
      </c>
      <c r="C101" s="43" t="s">
        <v>121</v>
      </c>
      <c r="D101" s="43"/>
      <c r="E101" s="54"/>
      <c r="F101" s="52">
        <f t="shared" ref="F101:H102" si="9">F102</f>
        <v>1531</v>
      </c>
      <c r="G101" s="52">
        <f t="shared" si="9"/>
        <v>1592.24</v>
      </c>
      <c r="H101" s="52">
        <f t="shared" si="9"/>
        <v>1655.9296000000002</v>
      </c>
    </row>
    <row r="102" spans="1:8" ht="178.5">
      <c r="A102" s="46" t="s">
        <v>122</v>
      </c>
      <c r="B102" s="47" t="s">
        <v>51</v>
      </c>
      <c r="C102" s="48" t="s">
        <v>121</v>
      </c>
      <c r="D102" s="48" t="s">
        <v>123</v>
      </c>
      <c r="E102" s="49"/>
      <c r="F102" s="56">
        <f t="shared" si="9"/>
        <v>1531</v>
      </c>
      <c r="G102" s="56">
        <f t="shared" si="9"/>
        <v>1592.24</v>
      </c>
      <c r="H102" s="56">
        <f t="shared" si="9"/>
        <v>1655.9296000000002</v>
      </c>
    </row>
    <row r="103" spans="1:8" ht="102">
      <c r="A103" s="46" t="s">
        <v>124</v>
      </c>
      <c r="B103" s="47" t="s">
        <v>51</v>
      </c>
      <c r="C103" s="48" t="s">
        <v>121</v>
      </c>
      <c r="D103" s="48" t="s">
        <v>123</v>
      </c>
      <c r="E103" s="49" t="s">
        <v>125</v>
      </c>
      <c r="F103" s="56">
        <v>1531</v>
      </c>
      <c r="G103" s="50">
        <f>F103*1.04</f>
        <v>1592.24</v>
      </c>
      <c r="H103" s="50">
        <f>G103*1.04</f>
        <v>1655.9296000000002</v>
      </c>
    </row>
    <row r="104" spans="1:8" ht="89.25">
      <c r="A104" s="42" t="s">
        <v>126</v>
      </c>
      <c r="B104" s="51" t="s">
        <v>51</v>
      </c>
      <c r="C104" s="43" t="s">
        <v>127</v>
      </c>
      <c r="D104" s="43"/>
      <c r="E104" s="54"/>
      <c r="F104" s="62">
        <f t="shared" ref="F104:H105" si="10">F105</f>
        <v>2188</v>
      </c>
      <c r="G104" s="62">
        <f t="shared" si="10"/>
        <v>2275.52</v>
      </c>
      <c r="H104" s="62">
        <f t="shared" si="10"/>
        <v>2366.5408000000002</v>
      </c>
    </row>
    <row r="105" spans="1:8" ht="178.5">
      <c r="A105" s="46" t="s">
        <v>128</v>
      </c>
      <c r="B105" s="47" t="s">
        <v>51</v>
      </c>
      <c r="C105" s="48" t="s">
        <v>127</v>
      </c>
      <c r="D105" s="48" t="s">
        <v>129</v>
      </c>
      <c r="E105" s="48"/>
      <c r="F105" s="56">
        <f t="shared" si="10"/>
        <v>2188</v>
      </c>
      <c r="G105" s="56">
        <f t="shared" si="10"/>
        <v>2275.52</v>
      </c>
      <c r="H105" s="56">
        <f t="shared" si="10"/>
        <v>2366.5408000000002</v>
      </c>
    </row>
    <row r="106" spans="1:8" ht="76.5">
      <c r="A106" s="63" t="s">
        <v>130</v>
      </c>
      <c r="B106" s="47" t="s">
        <v>51</v>
      </c>
      <c r="C106" s="48" t="s">
        <v>127</v>
      </c>
      <c r="D106" s="48" t="s">
        <v>129</v>
      </c>
      <c r="E106" s="64" t="s">
        <v>125</v>
      </c>
      <c r="F106" s="56">
        <f>'[1]Приложение №6'!$G$92</f>
        <v>2188</v>
      </c>
      <c r="G106" s="50">
        <f>F106*1.04</f>
        <v>2275.52</v>
      </c>
      <c r="H106" s="50">
        <f>G106*1.04</f>
        <v>2366.5408000000002</v>
      </c>
    </row>
    <row r="107" spans="1:8" ht="38.25">
      <c r="A107" s="42" t="s">
        <v>131</v>
      </c>
      <c r="B107" s="51" t="s">
        <v>51</v>
      </c>
      <c r="C107" s="43" t="s">
        <v>132</v>
      </c>
      <c r="D107" s="43"/>
      <c r="E107" s="54"/>
      <c r="F107" s="52">
        <f>F108+F110</f>
        <v>27981.599999999999</v>
      </c>
      <c r="G107" s="52">
        <f>G108+G110</f>
        <v>29129.1</v>
      </c>
      <c r="H107" s="52">
        <f>H108+H110</f>
        <v>30323.5</v>
      </c>
    </row>
    <row r="108" spans="1:8" ht="331.5">
      <c r="A108" s="46" t="s">
        <v>133</v>
      </c>
      <c r="B108" s="55">
        <v>982</v>
      </c>
      <c r="C108" s="48" t="s">
        <v>132</v>
      </c>
      <c r="D108" s="48" t="s">
        <v>134</v>
      </c>
      <c r="E108" s="49"/>
      <c r="F108" s="50">
        <f>F109</f>
        <v>14453.1</v>
      </c>
      <c r="G108" s="50">
        <f>G109</f>
        <v>15046.1</v>
      </c>
      <c r="H108" s="50">
        <f>H109</f>
        <v>15663.1</v>
      </c>
    </row>
    <row r="109" spans="1:8" ht="102">
      <c r="A109" s="46" t="s">
        <v>124</v>
      </c>
      <c r="B109" s="47" t="s">
        <v>51</v>
      </c>
      <c r="C109" s="48" t="s">
        <v>132</v>
      </c>
      <c r="D109" s="48" t="s">
        <v>134</v>
      </c>
      <c r="E109" s="49" t="s">
        <v>125</v>
      </c>
      <c r="F109" s="50">
        <f>'[1]Приложение №6'!$G$95</f>
        <v>14453.1</v>
      </c>
      <c r="G109" s="50">
        <v>15046.1</v>
      </c>
      <c r="H109" s="50">
        <v>15663.1</v>
      </c>
    </row>
    <row r="110" spans="1:8" ht="306">
      <c r="A110" s="46" t="s">
        <v>135</v>
      </c>
      <c r="B110" s="55">
        <v>982</v>
      </c>
      <c r="C110" s="48" t="s">
        <v>132</v>
      </c>
      <c r="D110" s="48" t="s">
        <v>136</v>
      </c>
      <c r="E110" s="49"/>
      <c r="F110" s="50">
        <f>F111</f>
        <v>13528.5</v>
      </c>
      <c r="G110" s="50">
        <f>G111</f>
        <v>14083</v>
      </c>
      <c r="H110" s="50">
        <f>H111</f>
        <v>14660.4</v>
      </c>
    </row>
    <row r="111" spans="1:8" ht="102">
      <c r="A111" s="46" t="s">
        <v>124</v>
      </c>
      <c r="B111" s="55">
        <v>982</v>
      </c>
      <c r="C111" s="48" t="s">
        <v>132</v>
      </c>
      <c r="D111" s="48" t="s">
        <v>136</v>
      </c>
      <c r="E111" s="49" t="s">
        <v>125</v>
      </c>
      <c r="F111" s="50">
        <f>'[1]Приложение №6'!$G$97</f>
        <v>13528.5</v>
      </c>
      <c r="G111" s="50">
        <v>14083</v>
      </c>
      <c r="H111" s="50">
        <v>14660.4</v>
      </c>
    </row>
    <row r="112" spans="1:8" ht="76.5">
      <c r="A112" s="42" t="s">
        <v>137</v>
      </c>
      <c r="B112" s="44">
        <v>982</v>
      </c>
      <c r="C112" s="65" t="s">
        <v>138</v>
      </c>
      <c r="D112" s="65"/>
      <c r="E112" s="66"/>
      <c r="F112" s="52">
        <f t="shared" ref="F112:H114" si="11">F113</f>
        <v>628</v>
      </c>
      <c r="G112" s="52">
        <f t="shared" si="11"/>
        <v>660.32</v>
      </c>
      <c r="H112" s="52">
        <f t="shared" si="11"/>
        <v>693.13280000000009</v>
      </c>
    </row>
    <row r="113" spans="1:8" ht="38.25">
      <c r="A113" s="39" t="s">
        <v>139</v>
      </c>
      <c r="B113" s="44">
        <v>982</v>
      </c>
      <c r="C113" s="65" t="s">
        <v>140</v>
      </c>
      <c r="D113" s="65"/>
      <c r="E113" s="66"/>
      <c r="F113" s="52">
        <f t="shared" si="11"/>
        <v>628</v>
      </c>
      <c r="G113" s="52">
        <f t="shared" si="11"/>
        <v>660.32</v>
      </c>
      <c r="H113" s="52">
        <f t="shared" si="11"/>
        <v>693.13280000000009</v>
      </c>
    </row>
    <row r="114" spans="1:8" ht="267.75">
      <c r="A114" s="67" t="s">
        <v>141</v>
      </c>
      <c r="B114" s="55">
        <v>982</v>
      </c>
      <c r="C114" s="68" t="s">
        <v>140</v>
      </c>
      <c r="D114" s="48" t="s">
        <v>142</v>
      </c>
      <c r="E114" s="69"/>
      <c r="F114" s="50">
        <f t="shared" si="11"/>
        <v>628</v>
      </c>
      <c r="G114" s="50">
        <f t="shared" si="11"/>
        <v>660.32</v>
      </c>
      <c r="H114" s="50">
        <f t="shared" si="11"/>
        <v>693.13280000000009</v>
      </c>
    </row>
    <row r="115" spans="1:8" ht="140.25">
      <c r="A115" s="46" t="s">
        <v>44</v>
      </c>
      <c r="B115" s="47" t="s">
        <v>51</v>
      </c>
      <c r="C115" s="48" t="s">
        <v>140</v>
      </c>
      <c r="D115" s="48" t="s">
        <v>142</v>
      </c>
      <c r="E115" s="49">
        <v>200</v>
      </c>
      <c r="F115" s="50">
        <v>628</v>
      </c>
      <c r="G115" s="50">
        <f>F115*1.04+7.2</f>
        <v>660.32</v>
      </c>
      <c r="H115" s="50">
        <f>G115*1.04+6.4</f>
        <v>693.13280000000009</v>
      </c>
    </row>
    <row r="116" spans="1:8" ht="76.5">
      <c r="A116" s="42" t="s">
        <v>143</v>
      </c>
      <c r="B116" s="51" t="s">
        <v>51</v>
      </c>
      <c r="C116" s="43" t="s">
        <v>144</v>
      </c>
      <c r="D116" s="43"/>
      <c r="E116" s="54"/>
      <c r="F116" s="52">
        <f t="shared" ref="F116:H118" si="12">F117</f>
        <v>500</v>
      </c>
      <c r="G116" s="52">
        <f t="shared" si="12"/>
        <v>520</v>
      </c>
      <c r="H116" s="52">
        <f t="shared" si="12"/>
        <v>540</v>
      </c>
    </row>
    <row r="117" spans="1:8" ht="63.75">
      <c r="A117" s="42" t="s">
        <v>145</v>
      </c>
      <c r="B117" s="51" t="s">
        <v>51</v>
      </c>
      <c r="C117" s="43" t="s">
        <v>146</v>
      </c>
      <c r="D117" s="43"/>
      <c r="E117" s="54"/>
      <c r="F117" s="52">
        <f t="shared" si="12"/>
        <v>500</v>
      </c>
      <c r="G117" s="52">
        <f t="shared" si="12"/>
        <v>520</v>
      </c>
      <c r="H117" s="52">
        <f t="shared" si="12"/>
        <v>540</v>
      </c>
    </row>
    <row r="118" spans="1:8" ht="280.5">
      <c r="A118" s="46" t="s">
        <v>147</v>
      </c>
      <c r="B118" s="47" t="s">
        <v>51</v>
      </c>
      <c r="C118" s="48" t="s">
        <v>146</v>
      </c>
      <c r="D118" s="48" t="s">
        <v>148</v>
      </c>
      <c r="E118" s="54"/>
      <c r="F118" s="50">
        <f t="shared" si="12"/>
        <v>500</v>
      </c>
      <c r="G118" s="50">
        <f t="shared" si="12"/>
        <v>520</v>
      </c>
      <c r="H118" s="50">
        <f t="shared" si="12"/>
        <v>540</v>
      </c>
    </row>
    <row r="119" spans="1:8" ht="140.25">
      <c r="A119" s="46" t="s">
        <v>44</v>
      </c>
      <c r="B119" s="47" t="s">
        <v>51</v>
      </c>
      <c r="C119" s="48" t="s">
        <v>146</v>
      </c>
      <c r="D119" s="48" t="s">
        <v>148</v>
      </c>
      <c r="E119" s="49">
        <v>200</v>
      </c>
      <c r="F119" s="50">
        <f>'[1]Приложение №6'!$G$105</f>
        <v>500</v>
      </c>
      <c r="G119" s="50">
        <f>F119*1.04</f>
        <v>520</v>
      </c>
      <c r="H119" s="50">
        <v>540</v>
      </c>
    </row>
    <row r="120" spans="1:8">
      <c r="A120" s="42" t="s">
        <v>149</v>
      </c>
      <c r="B120" s="57"/>
      <c r="C120" s="70"/>
      <c r="D120" s="43"/>
      <c r="E120" s="54"/>
      <c r="F120" s="62">
        <f>F28+F44</f>
        <v>115576.99999999999</v>
      </c>
      <c r="G120" s="52">
        <f>G28+G44</f>
        <v>148796.96000000002</v>
      </c>
      <c r="H120" s="52">
        <f>H28+H44</f>
        <v>160232.04391199996</v>
      </c>
    </row>
    <row r="121" spans="1:8">
      <c r="A121" s="71"/>
      <c r="B121" s="71"/>
      <c r="C121" s="71"/>
      <c r="D121" s="71"/>
      <c r="E121" s="71"/>
      <c r="F121" s="71"/>
      <c r="G121" s="71"/>
      <c r="H121" s="71"/>
    </row>
  </sheetData>
  <mergeCells count="28">
    <mergeCell ref="G26:H26"/>
    <mergeCell ref="B22:C22"/>
    <mergeCell ref="E22:F22"/>
    <mergeCell ref="A25:E25"/>
    <mergeCell ref="A26:A27"/>
    <mergeCell ref="B26:B27"/>
    <mergeCell ref="C26:C27"/>
    <mergeCell ref="D26:D27"/>
    <mergeCell ref="E26:E27"/>
    <mergeCell ref="F26:F27"/>
    <mergeCell ref="B19:C19"/>
    <mergeCell ref="E19:F19"/>
    <mergeCell ref="B20:C20"/>
    <mergeCell ref="E20:F20"/>
    <mergeCell ref="B21:C21"/>
    <mergeCell ref="E21:F21"/>
    <mergeCell ref="A11:F13"/>
    <mergeCell ref="E16:F16"/>
    <mergeCell ref="A17:A18"/>
    <mergeCell ref="B17:C18"/>
    <mergeCell ref="D17:F17"/>
    <mergeCell ref="E18:F18"/>
    <mergeCell ref="D1:F1"/>
    <mergeCell ref="G1:H1"/>
    <mergeCell ref="D2:H2"/>
    <mergeCell ref="D3:H3"/>
    <mergeCell ref="G5:H5"/>
    <mergeCell ref="C10:F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2021-11-22T13:32:03Z</dcterms:modified>
</cp:coreProperties>
</file>