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80" windowWidth="11295" windowHeight="6825" tabRatio="500" activeTab="1"/>
  </bookViews>
  <sheets>
    <sheet name="приложение 1" sheetId="1" r:id="rId1"/>
    <sheet name="приложение 2" sheetId="2" r:id="rId2"/>
    <sheet name="приложение 3" sheetId="3" r:id="rId3"/>
    <sheet name="Приложение №4" sheetId="4" r:id="rId4"/>
    <sheet name="Приложение №5 " sheetId="5" r:id="rId5"/>
    <sheet name="Приложение №6" sheetId="6" r:id="rId6"/>
  </sheets>
  <definedNames>
    <definedName name="_xlnm.Print_Area" localSheetId="2">'приложение 3'!$A$1:$F$113</definedName>
  </definedNames>
  <calcPr fullCalcOnLoad="1"/>
</workbook>
</file>

<file path=xl/sharedStrings.xml><?xml version="1.0" encoding="utf-8"?>
<sst xmlns="http://schemas.openxmlformats.org/spreadsheetml/2006/main" count="1212" uniqueCount="509">
  <si>
    <t>№ п/п</t>
  </si>
  <si>
    <t>I.</t>
  </si>
  <si>
    <t>1.</t>
  </si>
  <si>
    <t>2.</t>
  </si>
  <si>
    <t>Налоги на совокупный доход</t>
  </si>
  <si>
    <t>2.1.</t>
  </si>
  <si>
    <t>3.</t>
  </si>
  <si>
    <t>Налоги на имущество</t>
  </si>
  <si>
    <t>3.1.</t>
  </si>
  <si>
    <t>4.</t>
  </si>
  <si>
    <t>4.1.</t>
  </si>
  <si>
    <t>II.</t>
  </si>
  <si>
    <t>1.1.</t>
  </si>
  <si>
    <t>1.1.1.</t>
  </si>
  <si>
    <t>Код раздела и подраздела</t>
  </si>
  <si>
    <t>Код целевой статьи</t>
  </si>
  <si>
    <t>1.1.2.</t>
  </si>
  <si>
    <t>1.2.</t>
  </si>
  <si>
    <t>3.1.1.</t>
  </si>
  <si>
    <t>5.</t>
  </si>
  <si>
    <t>5.1.</t>
  </si>
  <si>
    <t>6.</t>
  </si>
  <si>
    <t>Наименование</t>
  </si>
  <si>
    <t>в том числе по кварталам</t>
  </si>
  <si>
    <t>1 кв.</t>
  </si>
  <si>
    <t>2 кв.</t>
  </si>
  <si>
    <t>3 кв.</t>
  </si>
  <si>
    <t>4 кв.</t>
  </si>
  <si>
    <t>Задолженность и перерасчеты по отмененным налогам, сборам и иным обязательным платежам</t>
  </si>
  <si>
    <t>БЕЗВОЗМЕЗДНЫЕ ПОСТУПЛЕНИЯ</t>
  </si>
  <si>
    <t>0103</t>
  </si>
  <si>
    <t>0500</t>
  </si>
  <si>
    <t>0300</t>
  </si>
  <si>
    <t>0309</t>
  </si>
  <si>
    <t>0700</t>
  </si>
  <si>
    <t>Другие общегосударственные вопросы</t>
  </si>
  <si>
    <t>1004</t>
  </si>
  <si>
    <t>Молодежная политика и оздоровление детей</t>
  </si>
  <si>
    <t>0707</t>
  </si>
  <si>
    <t>1000</t>
  </si>
  <si>
    <t>0800</t>
  </si>
  <si>
    <t>Культура</t>
  </si>
  <si>
    <t>0801</t>
  </si>
  <si>
    <t>0100</t>
  </si>
  <si>
    <t>Код ГРБС</t>
  </si>
  <si>
    <t>6.1.</t>
  </si>
  <si>
    <t>0102</t>
  </si>
  <si>
    <t>000</t>
  </si>
  <si>
    <t>182</t>
  </si>
  <si>
    <t>Единый налог на вмененный доход для отдельных видов деятельности</t>
  </si>
  <si>
    <t>Налог с имущества, переходящего в порядке наследования или дарения</t>
  </si>
  <si>
    <t>1 00 00000 00 0000 000</t>
  </si>
  <si>
    <t>1 05 00000 00 0000 000</t>
  </si>
  <si>
    <t>1 05 01000 00 0000 110</t>
  </si>
  <si>
    <t xml:space="preserve"> 1 05 02000 02 0000 110</t>
  </si>
  <si>
    <t>1 06 00000 00 0000 000</t>
  </si>
  <si>
    <t>1 06 01010 03 0000 110</t>
  </si>
  <si>
    <t>1 09 00000 00 0000 000</t>
  </si>
  <si>
    <t>1 09 04040 01 0000 110</t>
  </si>
  <si>
    <t>1 16 00000 00 0000 000</t>
  </si>
  <si>
    <t>1 16 06000 01 0000 140</t>
  </si>
  <si>
    <t>2 00 00000 00 0000 000</t>
  </si>
  <si>
    <t>982</t>
  </si>
  <si>
    <t>0104</t>
  </si>
  <si>
    <t xml:space="preserve">Увеличение остатков средств бюджета </t>
  </si>
  <si>
    <t xml:space="preserve">Увеличение прочих остатков средств бюджета 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</si>
  <si>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</si>
  <si>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</si>
  <si>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</si>
  <si>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1 16 90030 03 0000 140</t>
  </si>
  <si>
    <t>1 16 90030 03 0100 140</t>
  </si>
  <si>
    <t>Н.А. Гончарова</t>
  </si>
  <si>
    <t>1 09 04000 00 0000 110</t>
  </si>
  <si>
    <t>1 13 00000 00 0000 000</t>
  </si>
  <si>
    <t>Охрана семьи и детства</t>
  </si>
  <si>
    <t>0503</t>
  </si>
  <si>
    <t>Резервные фонды</t>
  </si>
  <si>
    <t>2 02 03000 00 0000 151</t>
  </si>
  <si>
    <t>Субвенции бюджетам субъектов Российской Федерации и муниципальных образований</t>
  </si>
  <si>
    <t>2 02 03024 00 0000 151</t>
  </si>
  <si>
    <t>2 02 03024 03 0000 151</t>
  </si>
  <si>
    <t>2 02 03027 00 0000 151</t>
  </si>
  <si>
    <t>2 02 03027 03 0000 151</t>
  </si>
  <si>
    <t>2 02 03027 03 0100 151</t>
  </si>
  <si>
    <t>2 02 03027 03 0200 151</t>
  </si>
  <si>
    <t>4.1.1.</t>
  </si>
  <si>
    <t>7.</t>
  </si>
  <si>
    <t>СОЦИАЛЬНАЯ ПОЛИТИКА</t>
  </si>
  <si>
    <t>ОБРАЗОВАНИЕ</t>
  </si>
  <si>
    <t>ЖИЛИЩНО-КОММУНАЛЬНОЕ ХОЗЯЙСТВО</t>
  </si>
  <si>
    <t>НАЦИОНАЛЬНАЯ БЕЗОПАСНОСТЬ И ПРАВООХРАНИТЕЛЬНАЯ ДЕЯТЕЛЬНОСТЬ</t>
  </si>
  <si>
    <t>ОБЩЕГОСУДАРСТВЕННЫЕ ВОПРОСЫ</t>
  </si>
  <si>
    <t>Изменение отстатков средств на счетах по учету средств бюджета</t>
  </si>
  <si>
    <t>982 01 05 02 01 03 0000 510</t>
  </si>
  <si>
    <t>982 01 05 02 01 03 0000 610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</si>
  <si>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</si>
  <si>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</si>
  <si>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</si>
  <si>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806</t>
  </si>
  <si>
    <t>807</t>
  </si>
  <si>
    <t>863</t>
  </si>
  <si>
    <t>1.2.1</t>
  </si>
  <si>
    <t>1.2.1.1.</t>
  </si>
  <si>
    <t>1.2.1.2.</t>
  </si>
  <si>
    <t>НАЛОГОВЫЕ И НЕНАЛОГОВЫЕ ДОХОДЫ</t>
  </si>
  <si>
    <t>Благоустройство</t>
  </si>
  <si>
    <t xml:space="preserve"> </t>
  </si>
  <si>
    <t>1 16 90000 00 0000 140</t>
  </si>
  <si>
    <t>7.1.1.</t>
  </si>
  <si>
    <t>2 02 03024 03 0100 151</t>
  </si>
  <si>
    <t>2 02 03024 03 0200 151</t>
  </si>
  <si>
    <t>Глава муниципального образования</t>
  </si>
  <si>
    <t>Депутаты , осуществляющие свою деятельность на постоянной основе</t>
  </si>
  <si>
    <t>1.1.1.1.</t>
  </si>
  <si>
    <t>1.1.1.2.</t>
  </si>
  <si>
    <t>I</t>
  </si>
  <si>
    <t>1.2.2.</t>
  </si>
  <si>
    <t>1.2.1.</t>
  </si>
  <si>
    <t>2.1.1.</t>
  </si>
  <si>
    <t>6.1.1.</t>
  </si>
  <si>
    <t>881</t>
  </si>
  <si>
    <t>1200</t>
  </si>
  <si>
    <t>СРЕДСТВА МАССОВОЙ ИНФОРМАЦИИ</t>
  </si>
  <si>
    <t>1202</t>
  </si>
  <si>
    <t>1100</t>
  </si>
  <si>
    <t>1101</t>
  </si>
  <si>
    <t>1.2.2.1.</t>
  </si>
  <si>
    <t>8.1.</t>
  </si>
  <si>
    <t>8.1.1.</t>
  </si>
  <si>
    <t>Периодическая печать и издательства</t>
  </si>
  <si>
    <t>Сумма,  тыс. руб.</t>
  </si>
  <si>
    <t>8.1.1.1.</t>
  </si>
  <si>
    <t>0113</t>
  </si>
  <si>
    <t>1.1.3.</t>
  </si>
  <si>
    <t>1 05 01050 01 0000 110</t>
  </si>
  <si>
    <t>Минимальный налог, зачисляемый в бюджеты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</si>
  <si>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</si>
  <si>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</si>
  <si>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</si>
  <si>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</si>
  <si>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</si>
  <si>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 xml:space="preserve"> ФИЗИЧЕСКАЯ КУЛЬТУРА И СПОРТ</t>
  </si>
  <si>
    <t>Физическая культура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</si>
  <si>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</si>
  <si>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</si>
  <si>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</si>
  <si>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</si>
  <si>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</si>
  <si>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</si>
  <si>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</si>
  <si>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1 16 23000 00 0000 140</t>
  </si>
  <si>
    <t>Доходы от возмещения ущерба при возникновении страховых случаев</t>
  </si>
  <si>
    <t>0111</t>
  </si>
  <si>
    <t>1 16 23030 03 0000 140</t>
  </si>
  <si>
    <t>7.1.</t>
  </si>
  <si>
    <t>Сумма, тыс. руб.</t>
  </si>
  <si>
    <t>Социальное обеспечение населения</t>
  </si>
  <si>
    <t>1003</t>
  </si>
  <si>
    <t>Приложение № 1</t>
  </si>
  <si>
    <t>Приложение № 2</t>
  </si>
  <si>
    <t>Другие вопросы в области образования</t>
  </si>
  <si>
    <t>0709</t>
  </si>
  <si>
    <t>ДОХОДЫ ОТ ОКАЗАНИЯ ПЛАТНЫХ УСЛУГ (РАБОТ) И КОМПЕНСАЦИИ ЗАТРАТ ГОСУДАРСТВА</t>
  </si>
  <si>
    <t>1 13 02990 00 0000 130</t>
  </si>
  <si>
    <t>1 13 02993 03 0000 130</t>
  </si>
  <si>
    <t>1 13 02993 03 0100 130</t>
  </si>
  <si>
    <t>Средства, составляющие восстановительную стоимость зеленых насаждений внутриквартального озелеления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</si>
  <si>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1 16 23032 03 0000 140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</si>
  <si>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</si>
  <si>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 "Об административных правонарушениях в Санкт-Петербурге"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</si>
  <si>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</si>
  <si>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ШТРАФЫ, САНКЦИИ, ВОЗМЕЩЕНИЕ УЩЕРБА</t>
  </si>
  <si>
    <t>1 16 23031 03 0000 140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</si>
  <si>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</si>
  <si>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</si>
  <si>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</si>
  <si>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</si>
  <si>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1 05 01010 01 0000 110</t>
  </si>
  <si>
    <t>1 05 01020 01 0000 110</t>
  </si>
  <si>
    <t xml:space="preserve">1 13 02063 03 0000 130 </t>
  </si>
  <si>
    <t xml:space="preserve">1 13 02000 00 0000 130 </t>
  </si>
  <si>
    <t>Доходы от компенсации затрат государства</t>
  </si>
  <si>
    <t xml:space="preserve">1 13 02060 00 0000 130 </t>
  </si>
  <si>
    <t>Доходы, поступающие в порядке возмещения расходов, понесенных в связи с эксплуатацией имущества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</si>
  <si>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</si>
  <si>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</si>
  <si>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</si>
  <si>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</si>
  <si>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1 17 05030 03 0000 180</t>
  </si>
  <si>
    <t>4.1.2.</t>
  </si>
  <si>
    <t>1 06 01000 00 0000 110</t>
  </si>
  <si>
    <t>Налог на имущество физических лиц</t>
  </si>
  <si>
    <t xml:space="preserve">Прочие доходы от компенсации затрат государства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</si>
  <si>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</si>
  <si>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</si>
  <si>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</si>
  <si>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1 16 90030 03 0300 140</t>
  </si>
  <si>
    <r>
      <t>Штрафы за административные правонарушения, посягающие на институты государственной власти и местного самоуправления, предусмотренные статьей 47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Закона Санкт-Петербурга  "Об административных правонарушениях в Санкт-Петербурге"</t>
    </r>
  </si>
  <si>
    <t>Субвенции местным бюджетам на выполнение передаваемых полномочий субъектов Российской Федерации</t>
  </si>
  <si>
    <t>4.1.2.1.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</si>
  <si>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</si>
  <si>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НАЦИОНАЛЬНАЯ ЭКОНОМИКА</t>
  </si>
  <si>
    <t>0400</t>
  </si>
  <si>
    <t>0401</t>
  </si>
  <si>
    <t>Общеэкономические вопросы</t>
  </si>
  <si>
    <t xml:space="preserve">982 </t>
  </si>
  <si>
    <t xml:space="preserve">0401 </t>
  </si>
  <si>
    <t>8.</t>
  </si>
  <si>
    <t>Расходы на предоставление доплат к пенсии лицам, замещавшим муниципальные должности и должности муниципальной службы</t>
  </si>
  <si>
    <t>1.2.3.</t>
  </si>
  <si>
    <t>1.2.3.1.</t>
  </si>
  <si>
    <t>1.2.3.3.</t>
  </si>
  <si>
    <t>4.1.1.1</t>
  </si>
  <si>
    <t>4.1.2.1.1.</t>
  </si>
  <si>
    <t>5.2.</t>
  </si>
  <si>
    <t>5.2.1.</t>
  </si>
  <si>
    <t>5.2.1.1.</t>
  </si>
  <si>
    <t>5.2.1.2.</t>
  </si>
  <si>
    <t>5.3.</t>
  </si>
  <si>
    <t>5.3.1.</t>
  </si>
  <si>
    <t>Защита населения и территории от чрезвычайных ситуаций природного и техногенного характера, гражданская оборона</t>
  </si>
  <si>
    <t>1.3.</t>
  </si>
  <si>
    <t>1 05 04000 02 0000 110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</si>
  <si>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</si>
  <si>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</si>
  <si>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>0107</t>
  </si>
  <si>
    <t>905</t>
  </si>
  <si>
    <t>3.2.</t>
  </si>
  <si>
    <t>3.2.1.</t>
  </si>
  <si>
    <t>3.2.1.1.</t>
  </si>
  <si>
    <t>5.2.2.</t>
  </si>
  <si>
    <t>Расходы на реализацию муниципальной программы "Организация и проведение досуговых мероприятий для жителей муниципального образования"</t>
  </si>
  <si>
    <t>Расходы на реализацию подпрограммы "Культурные и досуговые мероприятия для детей и молодежи, в том числе для опекаемых детей и детей, находящихся в трудной жизненной ситуации"</t>
  </si>
  <si>
    <t>Расходы на реализацию подпрограммы "Досуговый клуб "Надежда"</t>
  </si>
  <si>
    <t>Приложение № 4</t>
  </si>
  <si>
    <t>Приложение № 3</t>
  </si>
  <si>
    <t>доходов бюджета муниципального образования муниципальный округ Владимирский округ</t>
  </si>
  <si>
    <t>Приложение № 5</t>
  </si>
  <si>
    <t>главного администратора</t>
  </si>
  <si>
    <t>Перечень главных администраторов доходов бюджета муниципального образования муниципальный округ Владимирский округ, которые являются органами местного самоуправления, и закрепляемые за ними виды доходов бюджета</t>
  </si>
  <si>
    <t>Приложение № 6</t>
  </si>
  <si>
    <t>источников финансирования бюджета муниципального образования муниципальный округ Владимирский округ</t>
  </si>
  <si>
    <t>01 05 02 01 03 0000 510</t>
  </si>
  <si>
    <t>01 05 02 01 03 0000 610</t>
  </si>
  <si>
    <t>ИТОГО</t>
  </si>
  <si>
    <t>Всего источников финансирования        дефицита бюджета</t>
  </si>
  <si>
    <t>Перечень главных администраторов источников финансирования дефицита  бюджета муниципального образования муниципальный округ Владимирский округ, которые являются органами местного самоуправления</t>
  </si>
  <si>
    <t xml:space="preserve">  </t>
  </si>
  <si>
    <t>Код вида расходов (группа)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</si>
  <si>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</si>
  <si>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</si>
  <si>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</si>
  <si>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800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</si>
  <si>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</si>
  <si>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</si>
  <si>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3.3.</t>
  </si>
  <si>
    <t>3.4.</t>
  </si>
  <si>
    <t>3.5.</t>
  </si>
  <si>
    <t>3.6.</t>
  </si>
  <si>
    <t>3.7.</t>
  </si>
  <si>
    <t>3.8.</t>
  </si>
  <si>
    <t>3.9.</t>
  </si>
  <si>
    <t>3.3.1.</t>
  </si>
  <si>
    <t>3.4.1.</t>
  </si>
  <si>
    <t>3.5.1.</t>
  </si>
  <si>
    <t>3.5.2.</t>
  </si>
  <si>
    <t>3.6.1.</t>
  </si>
  <si>
    <t>3.7.1.</t>
  </si>
  <si>
    <t>3.8.1.</t>
  </si>
  <si>
    <t>3.9.1.</t>
  </si>
  <si>
    <t>300</t>
  </si>
  <si>
    <t>Социальное обеспечение и иные выплаты населению</t>
  </si>
  <si>
    <t>1.2.3.2.</t>
  </si>
  <si>
    <t>1.1.1.1.1.</t>
  </si>
  <si>
    <t>1.1.2.1.</t>
  </si>
  <si>
    <t>1.1.2.1.1.</t>
  </si>
  <si>
    <t>1.1.2.2.</t>
  </si>
  <si>
    <t>1.1.2.2.1.</t>
  </si>
  <si>
    <t>1.1.2.3.</t>
  </si>
  <si>
    <t>1.1.2.3.1.</t>
  </si>
  <si>
    <t>1.1.2.3.2.</t>
  </si>
  <si>
    <t>1.1.2.3.3.</t>
  </si>
  <si>
    <t>2.1.1.1.</t>
  </si>
  <si>
    <t>2.1.1.1.1.</t>
  </si>
  <si>
    <t>3.1.2.</t>
  </si>
  <si>
    <t>3.1.3.</t>
  </si>
  <si>
    <t>3.1.1.2.</t>
  </si>
  <si>
    <t>3.1.1.3.</t>
  </si>
  <si>
    <t>3.1.1.2.1.</t>
  </si>
  <si>
    <t>3.1.1.2.2.</t>
  </si>
  <si>
    <t>3.1.1.3.1.</t>
  </si>
  <si>
    <t>3.1.2.1.</t>
  </si>
  <si>
    <t>3.1.2.1.1.</t>
  </si>
  <si>
    <t>3.1.3.1.</t>
  </si>
  <si>
    <t>3.1.3.2.</t>
  </si>
  <si>
    <t>3.1.3.1.1.</t>
  </si>
  <si>
    <t>3.1.3.1.2.</t>
  </si>
  <si>
    <t>3.1.3.1.3.</t>
  </si>
  <si>
    <t>3.1.3.2.1.</t>
  </si>
  <si>
    <t>3.1.3.2.2.</t>
  </si>
  <si>
    <t>3.3.1.1.</t>
  </si>
  <si>
    <t>3.3.1.1.1.</t>
  </si>
  <si>
    <t>3.2.1.1.1.</t>
  </si>
  <si>
    <t>3.4.1.1.</t>
  </si>
  <si>
    <t>3.4.1.1.1.</t>
  </si>
  <si>
    <t>3.4.1.1.2.</t>
  </si>
  <si>
    <t>3.4.1.1.3.</t>
  </si>
  <si>
    <t>3.4.1.1.4.</t>
  </si>
  <si>
    <t>3.4.1.1.1.1.</t>
  </si>
  <si>
    <t>3.4.1.1.2.1.</t>
  </si>
  <si>
    <t>3.4.1.1.3.1.</t>
  </si>
  <si>
    <t>3.4.1.1.4.1.</t>
  </si>
  <si>
    <t>3.5.1.1.</t>
  </si>
  <si>
    <t>3.5.1.1.1.</t>
  </si>
  <si>
    <t>3.5.2.1.</t>
  </si>
  <si>
    <t>3.5.2.2.</t>
  </si>
  <si>
    <t>3.5.2.1.1.</t>
  </si>
  <si>
    <t>3.5.2.2.1.</t>
  </si>
  <si>
    <t>3.6.1.1.</t>
  </si>
  <si>
    <t>3.6.1.2.</t>
  </si>
  <si>
    <t>3.6.1.2.1.</t>
  </si>
  <si>
    <t>3.6.1.2.2.</t>
  </si>
  <si>
    <t>3.6.1.1.1.</t>
  </si>
  <si>
    <t>3.6.1.2.1.1.</t>
  </si>
  <si>
    <t>3.6.1.2.2.1.</t>
  </si>
  <si>
    <t>3.7.1.1.</t>
  </si>
  <si>
    <t>3.7.1.1.1.</t>
  </si>
  <si>
    <t>3.7.2.</t>
  </si>
  <si>
    <t>3.7.2.1.</t>
  </si>
  <si>
    <t>3.7.2.2.</t>
  </si>
  <si>
    <t>3.7.2.1.1.</t>
  </si>
  <si>
    <t>3.7.2.2.1.</t>
  </si>
  <si>
    <t>3.8.1.1.</t>
  </si>
  <si>
    <t>3.8.1.1.1.</t>
  </si>
  <si>
    <t>3.9.1.1.</t>
  </si>
  <si>
    <t>3.9.1.1.1.</t>
  </si>
  <si>
    <t xml:space="preserve">Увеличение прочих остатков денежных средств бюджета </t>
  </si>
  <si>
    <t>3.6.1.3</t>
  </si>
  <si>
    <t>3.6.1.3.1</t>
  </si>
  <si>
    <t>Расходы на реализацию муниципальной программы "Организация и проведение местных и участие в организации и проведении городских праздничных и иных зрелищных мероприятий"</t>
  </si>
  <si>
    <t>3.5.2.3.</t>
  </si>
  <si>
    <t>3.5.2.3.1.</t>
  </si>
  <si>
    <t>824</t>
  </si>
  <si>
    <t xml:space="preserve">Налог на имущество физических лиц, взимаемый по ставкам, применяемым к объектам налообложения, расположенным в границах внутригородских муниципальных образований городов федерального значения </t>
  </si>
  <si>
    <t xml:space="preserve"> Доходы, поступающие в порядке возмещения расходов, понесенных в связи с эксплуатацией имущества внутригородских муниципальных  образований городов федерального значения </t>
  </si>
  <si>
    <t>Прочие доходы от компенсации затрат  бюджетов внутригородских муниципальных образований городов федерального значения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</si>
  <si>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 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</si>
  <si>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внутригородских муниципальных образований городов федерального значения 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</si>
  <si>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</si>
  <si>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</si>
  <si>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</si>
  <si>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</si>
  <si>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</si>
  <si>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Расходы по содержанию и обеспечению деятельности избирательной комиссии муниципального образования, действующей на постоянной основе</t>
  </si>
  <si>
    <t xml:space="preserve">Увеличение прочих остатков денежных средств бюджетов внутригородских муниципальных образований 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</si>
  <si>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</si>
  <si>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 xml:space="preserve">Доходы, поступающие в порядке возмещения расходов, понесенных в связи с эксплуатацией имущества внутригородских муниципальных  образований городов федерального значения 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</si>
  <si>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 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</si>
  <si>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</si>
  <si>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1.3.1.</t>
  </si>
  <si>
    <t xml:space="preserve">1 05 04030 02 0000 110 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</si>
  <si>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</si>
  <si>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</si>
  <si>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</si>
  <si>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</si>
  <si>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</si>
  <si>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1.1.2.4.</t>
  </si>
  <si>
    <t>1.1.2.4.1.</t>
  </si>
  <si>
    <t>3.1.3.2.3.</t>
  </si>
  <si>
    <t>5.2.3.</t>
  </si>
  <si>
    <t>к Решению №   от 30.10.2015</t>
  </si>
  <si>
    <t>1 16 33000 00 0000 140</t>
  </si>
  <si>
    <t>5.4.</t>
  </si>
  <si>
    <t>5.4.1.</t>
  </si>
  <si>
    <t>5.4.1.1.</t>
  </si>
  <si>
    <t>5.4.1.2.</t>
  </si>
  <si>
    <t>5.4.1.3.</t>
  </si>
  <si>
    <t>5.4.1.4.</t>
  </si>
  <si>
    <t>5.4.1.5.</t>
  </si>
  <si>
    <t>5.4.1.6.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</si>
  <si>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</si>
  <si>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1 16 33030 03 0000 140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</si>
  <si>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</si>
  <si>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5.4.1.7.</t>
  </si>
  <si>
    <t>к Решению  №  от 30.10.2015</t>
  </si>
  <si>
    <t>Доходы бюджета муниципального образования муниципальный округ Владимирский округ на 2016 год</t>
  </si>
  <si>
    <t>Ведомственная структура расходов бюджета муниципального образования муниципальный округ Владимирский округ на 2016 год</t>
  </si>
  <si>
    <t>к Решению №  от 30.10.2015</t>
  </si>
  <si>
    <t xml:space="preserve">Источники  финансирования дефицита бюджета муниципального образования муниципальный округ Владимирский округ на 2016 год </t>
  </si>
  <si>
    <t>Местная Администрация внутригородского муниципального образования Санкт-Петербурга муниципальный округ Владимирский округ</t>
  </si>
  <si>
    <t>Расходы на реализацию муниципальной программы «Участие в реализации мер по профилактике дорожно-транспортного травматизма на территории муниципального образования»</t>
  </si>
  <si>
    <t>Расходы на реализацию муниципальной программы «Петербург объединяет людей» - Толерантность.</t>
  </si>
  <si>
    <t>Расходы на реализацию муниципальной программы «Участие в профилактике терроризма и экстремизма на территории муниципального образования. Участие в установленном порядке в мероприятиях по профилактике незаконного потребления наркотических средств и психотропных веществ. Участие в реализации мероприятий по охране граждан от воздействия окружающего табачного дыма и последствий потребления табака на территории муниципального образования. Информирование населения о вреде потребления табака и вредном воздействии окружающего табачного дыма»</t>
  </si>
  <si>
    <t>Расходы на реализацию муниципальной программы «Военно-патриотическое воспитание граждан муниципального образования»</t>
  </si>
  <si>
    <t xml:space="preserve">Расходы на реализацию муниципальной программы «Участие в организации и финансировании временного трудоустройства несовершеннолетних в возрасте от 14 до 18 лет в свободное от учебы время»
</t>
  </si>
  <si>
    <t>Расходы на реализацию муниципальной программы «Проведение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действий. Содействие в информировании населения об угрозе возникновения или о возникновении чрезвычайной ситуации»</t>
  </si>
  <si>
    <t xml:space="preserve">Расходы на реализацию  подпрограммы "Установка,содержание и ремонт ограждений газонов" </t>
  </si>
  <si>
    <t>Расходы на реализацию  подпрограммы "Озеленение территорий зеленых насаждений внутриквартального озеленения"</t>
  </si>
  <si>
    <t>Код бюджетной классификации</t>
  </si>
  <si>
    <t>Сумма, тыс.руб.</t>
  </si>
  <si>
    <t xml:space="preserve">Код бюджетной классификации </t>
  </si>
  <si>
    <t>1 16 90030 03 0400 140</t>
  </si>
  <si>
    <t>Муниципальный Совет внутригородского муниципального образования Санкт-Петербурга муниципальный округ Владимирский округ</t>
  </si>
  <si>
    <t>Избирательная Комиссия внутригородского муниципального образования Санкт-Петербурга муниципальный округ Владимирский округ</t>
  </si>
  <si>
    <t>99 1 00 00110</t>
  </si>
  <si>
    <t>99 2 00 00110</t>
  </si>
  <si>
    <t>99 3 00 00110</t>
  </si>
  <si>
    <t xml:space="preserve">Расходы по обеспечению деятельности  представительного органа муниципального образования </t>
  </si>
  <si>
    <t>99 4 00 00110</t>
  </si>
  <si>
    <t>88 1 00 00000</t>
  </si>
  <si>
    <t>99 6 00 00110</t>
  </si>
  <si>
    <t>Расходы по содержанию и обеспечению деятельности Местной Администрации (исполнительно-распорядительного органа) муниципального образования</t>
  </si>
  <si>
    <t>99 5 00 00110</t>
  </si>
  <si>
    <t>Резервный фонд Местной Администрации</t>
  </si>
  <si>
    <t>88 3 00 00000</t>
  </si>
  <si>
    <t>Расходы по содержанию муниципального  учреждения СПб МУ  "Муниципальная информационно-архивная служба муниципального образования  Владимирский округ Санкт-Петербурга"</t>
  </si>
  <si>
    <t>99 7 00 00210</t>
  </si>
  <si>
    <t>Расходы по содержанию муниципального  учреждения СПб МУ  "Агентство по социально-экономическому развитию Муниципального образования  Владимирский округ"</t>
  </si>
  <si>
    <t>99 8 00 00210</t>
  </si>
  <si>
    <t>03 0 00 00000</t>
  </si>
  <si>
    <t>04 0 00 00000</t>
  </si>
  <si>
    <t>05 0 00 00000</t>
  </si>
  <si>
    <t>05 1 00 00000</t>
  </si>
  <si>
    <t>Расходы на реализацию  подпрограммы «Текущий ремонт и содержание объектов благоустройства на территории муниципального образования»</t>
  </si>
  <si>
    <t>05 2 00 00000</t>
  </si>
  <si>
    <t>Расходы на реализацию  подпрограммы "Оборудование контейнерных площадок на дворовых территориях"</t>
  </si>
  <si>
    <t>05 3 00 00000</t>
  </si>
  <si>
    <t>05 4 00 00000</t>
  </si>
  <si>
    <t>88 4 00 00000</t>
  </si>
  <si>
    <t>3.4.1.2.</t>
  </si>
  <si>
    <t>3.4.1.2.1.</t>
  </si>
  <si>
    <t>06 0 00 00000</t>
  </si>
  <si>
    <t>07 0 00 00000</t>
  </si>
  <si>
    <t>08 0 00 00000</t>
  </si>
  <si>
    <t>09 0 00 00000</t>
  </si>
  <si>
    <t>10 0 00 00000</t>
  </si>
  <si>
    <t>11 0 00 00000</t>
  </si>
  <si>
    <t>11 1 00 00000</t>
  </si>
  <si>
    <t>11 2 00 00000</t>
  </si>
  <si>
    <t>11 3 00 00000</t>
  </si>
  <si>
    <t>88 5 00 00000</t>
  </si>
  <si>
    <t>Расходы на реализацию муниципальной программы «Обеспечение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t>
  </si>
  <si>
    <t>12 0 00 00000</t>
  </si>
  <si>
    <t>Расходы на периодические издания, учрежденные органами местного самоуправления, опубликование муниципальных правовых актов, иной официальной информации</t>
  </si>
  <si>
    <t>88 8 00 00000</t>
  </si>
  <si>
    <t>3.1.1.1.</t>
  </si>
  <si>
    <t>3.1.1.1.1.</t>
  </si>
  <si>
    <t>3.1.1.1.2.</t>
  </si>
  <si>
    <t>3.1.1.1.3.</t>
  </si>
  <si>
    <t>Распределение бюджетных ассигнований бюджета муниципального образования муниципальный округ Владимирский округ на 2016 год</t>
  </si>
  <si>
    <t>1.4.</t>
  </si>
  <si>
    <t>1.5.</t>
  </si>
  <si>
    <t>1.6.</t>
  </si>
  <si>
    <t>9.</t>
  </si>
  <si>
    <t>1.2.4.</t>
  </si>
  <si>
    <t>1.3.2.</t>
  </si>
  <si>
    <t>1.3.3.</t>
  </si>
  <si>
    <t>1.3.1.1.</t>
  </si>
  <si>
    <t>1.3.1.2.</t>
  </si>
  <si>
    <t>1.3.1.3.</t>
  </si>
  <si>
    <t>1.3.2.1.</t>
  </si>
  <si>
    <t>1.3.2.2.</t>
  </si>
  <si>
    <t>1.3.3.1.</t>
  </si>
  <si>
    <t>1.4.1.</t>
  </si>
  <si>
    <t>1.4.1.1.</t>
  </si>
  <si>
    <t>1.5.1.</t>
  </si>
  <si>
    <t>1.5.1.1.</t>
  </si>
  <si>
    <t>1.6.1.</t>
  </si>
  <si>
    <t>1.6.2.</t>
  </si>
  <si>
    <t>1.6.1.1.</t>
  </si>
  <si>
    <t>1.6.1.2.</t>
  </si>
  <si>
    <t>1.6.1.3.</t>
  </si>
  <si>
    <t>1.6.2.1.</t>
  </si>
  <si>
    <t>1.6.2.2.</t>
  </si>
  <si>
    <t>1.6.2.3.</t>
  </si>
  <si>
    <t>Расходы на проведение работ по ликвидации несанкционированных свалок бытовых отходов и мусора</t>
  </si>
  <si>
    <t>4.1.1.1.</t>
  </si>
  <si>
    <t>4.1.1.2.</t>
  </si>
  <si>
    <t>4.1.1.3.</t>
  </si>
  <si>
    <t>4.1.1.4.</t>
  </si>
  <si>
    <t>4.1.1.1.1.</t>
  </si>
  <si>
    <t>4.1.1.2.1.</t>
  </si>
  <si>
    <t>4.1.1.3.1.</t>
  </si>
  <si>
    <t>4.1.1.4.1.</t>
  </si>
  <si>
    <t>5.2.2.1.</t>
  </si>
  <si>
    <t>5.2.3.1.</t>
  </si>
  <si>
    <t>6.1.2.</t>
  </si>
  <si>
    <t>6.1.2.1.</t>
  </si>
  <si>
    <t>6.1.2.2.</t>
  </si>
  <si>
    <t>6.1.2.3.</t>
  </si>
  <si>
    <t>6.1.1.1.</t>
  </si>
  <si>
    <t>6.1.2.1.1.</t>
  </si>
  <si>
    <t>6.1.2.2.1.</t>
  </si>
  <si>
    <t>6.1.2.3.1.</t>
  </si>
  <si>
    <t>7.1.1.1.</t>
  </si>
  <si>
    <t>7.2.</t>
  </si>
  <si>
    <t>7.2.1.</t>
  </si>
  <si>
    <t>7.2.1.1.</t>
  </si>
  <si>
    <t>7.2.2.</t>
  </si>
  <si>
    <t>7.2.2.1.</t>
  </si>
  <si>
    <t>9.1.</t>
  </si>
  <si>
    <t>9.1.1.</t>
  </si>
  <si>
    <t>9.1.1.1.</t>
  </si>
  <si>
    <t>Расходы на реализацию муниципальной подпрограммы "Культурно-просветительские, образовательные и прочие экскурсии для жителей муниципального образования"</t>
  </si>
  <si>
    <t>Расходы на реализацию муниципальной программы "Благоустройство придомовых и внутри дворовых территорий внутригородского муниципального образования Санкт-Петербурга муниципальный округ Владимирский округ"</t>
  </si>
  <si>
    <t>99 9 00 G8031</t>
  </si>
  <si>
    <t>88 2 00 G8010</t>
  </si>
  <si>
    <t>88 6 00 G8032</t>
  </si>
  <si>
    <t>88 7 00 G8033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</si>
</sst>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64">
    <font>
      <sz val="10"/>
      <name val="Arial Cyr"/>
      <family val="0"/>
    </font>
    <font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left" indent="2"/>
    </xf>
    <xf numFmtId="2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8" fillId="0" borderId="0" xfId="0" applyFont="1" applyAlignment="1">
      <alignment horizontal="right"/>
    </xf>
    <xf numFmtId="49" fontId="18" fillId="0" borderId="10" xfId="0" applyNumberFormat="1" applyFont="1" applyBorder="1" applyAlignment="1">
      <alignment horizontal="left" wrapText="1"/>
    </xf>
    <xf numFmtId="0" fontId="18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19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19" fillId="0" borderId="10" xfId="0" applyFont="1" applyBorder="1" applyAlignment="1">
      <alignment horizontal="left"/>
    </xf>
    <xf numFmtId="0" fontId="14" fillId="0" borderId="10" xfId="0" applyFont="1" applyBorder="1" applyAlignment="1">
      <alignment wrapText="1"/>
    </xf>
    <xf numFmtId="0" fontId="18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17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3" fillId="0" borderId="10" xfId="0" applyFont="1" applyBorder="1" applyAlignment="1">
      <alignment wrapText="1"/>
    </xf>
    <xf numFmtId="0" fontId="14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/>
    </xf>
    <xf numFmtId="49" fontId="14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49" fontId="19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16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9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7" fillId="0" borderId="10" xfId="0" applyFont="1" applyBorder="1" applyAlignment="1">
      <alignment/>
    </xf>
    <xf numFmtId="49" fontId="14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16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9" fillId="0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169" fontId="11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14" fillId="0" borderId="0" xfId="0" applyFont="1" applyAlignment="1">
      <alignment/>
    </xf>
    <xf numFmtId="2" fontId="14" fillId="0" borderId="11" xfId="0" applyNumberFormat="1" applyFont="1" applyBorder="1" applyAlignment="1">
      <alignment/>
    </xf>
    <xf numFmtId="2" fontId="13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169" fontId="11" fillId="0" borderId="10" xfId="0" applyNumberFormat="1" applyFont="1" applyFill="1" applyBorder="1" applyAlignment="1">
      <alignment/>
    </xf>
    <xf numFmtId="2" fontId="15" fillId="32" borderId="11" xfId="0" applyNumberFormat="1" applyFont="1" applyFill="1" applyBorder="1" applyAlignment="1">
      <alignment/>
    </xf>
    <xf numFmtId="2" fontId="15" fillId="0" borderId="11" xfId="0" applyNumberFormat="1" applyFont="1" applyBorder="1" applyAlignment="1">
      <alignment/>
    </xf>
    <xf numFmtId="0" fontId="15" fillId="0" borderId="0" xfId="0" applyFont="1" applyAlignment="1">
      <alignment/>
    </xf>
    <xf numFmtId="2" fontId="13" fillId="32" borderId="11" xfId="0" applyNumberFormat="1" applyFont="1" applyFill="1" applyBorder="1" applyAlignment="1">
      <alignment/>
    </xf>
    <xf numFmtId="169" fontId="12" fillId="0" borderId="10" xfId="0" applyNumberFormat="1" applyFont="1" applyFill="1" applyBorder="1" applyAlignment="1">
      <alignment/>
    </xf>
    <xf numFmtId="2" fontId="11" fillId="0" borderId="11" xfId="0" applyNumberFormat="1" applyFont="1" applyBorder="1" applyAlignment="1">
      <alignment/>
    </xf>
    <xf numFmtId="2" fontId="16" fillId="32" borderId="11" xfId="0" applyNumberFormat="1" applyFont="1" applyFill="1" applyBorder="1" applyAlignment="1">
      <alignment/>
    </xf>
    <xf numFmtId="2" fontId="20" fillId="0" borderId="11" xfId="0" applyNumberFormat="1" applyFont="1" applyBorder="1" applyAlignment="1">
      <alignment/>
    </xf>
    <xf numFmtId="0" fontId="20" fillId="0" borderId="0" xfId="0" applyFont="1" applyAlignment="1">
      <alignment/>
    </xf>
    <xf numFmtId="2" fontId="14" fillId="0" borderId="0" xfId="0" applyNumberFormat="1" applyFont="1" applyBorder="1" applyAlignment="1">
      <alignment/>
    </xf>
    <xf numFmtId="0" fontId="11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left"/>
    </xf>
    <xf numFmtId="49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2" fillId="0" borderId="10" xfId="0" applyFont="1" applyFill="1" applyBorder="1" applyAlignment="1">
      <alignment horizontal="left" wrapText="1"/>
    </xf>
    <xf numFmtId="49" fontId="12" fillId="0" borderId="12" xfId="0" applyNumberFormat="1" applyFont="1" applyFill="1" applyBorder="1" applyAlignment="1">
      <alignment/>
    </xf>
    <xf numFmtId="49" fontId="11" fillId="0" borderId="12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/>
    </xf>
    <xf numFmtId="16" fontId="11" fillId="0" borderId="10" xfId="0" applyNumberFormat="1" applyFont="1" applyFill="1" applyBorder="1" applyAlignment="1">
      <alignment horizontal="left"/>
    </xf>
    <xf numFmtId="14" fontId="11" fillId="0" borderId="10" xfId="0" applyNumberFormat="1" applyFont="1" applyFill="1" applyBorder="1" applyAlignment="1">
      <alignment horizontal="left"/>
    </xf>
    <xf numFmtId="0" fontId="24" fillId="0" borderId="0" xfId="0" applyFont="1" applyFill="1" applyAlignment="1">
      <alignment/>
    </xf>
    <xf numFmtId="0" fontId="12" fillId="0" borderId="12" xfId="0" applyFont="1" applyFill="1" applyBorder="1" applyAlignment="1">
      <alignment horizontal="left" wrapText="1"/>
    </xf>
    <xf numFmtId="169" fontId="12" fillId="0" borderId="10" xfId="0" applyNumberFormat="1" applyFont="1" applyFill="1" applyBorder="1" applyAlignment="1">
      <alignment horizontal="right" wrapText="1"/>
    </xf>
    <xf numFmtId="49" fontId="11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wrapText="1"/>
    </xf>
    <xf numFmtId="49" fontId="27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49" fontId="12" fillId="0" borderId="13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164" fontId="14" fillId="0" borderId="0" xfId="0" applyNumberFormat="1" applyFont="1" applyFill="1" applyAlignment="1">
      <alignment/>
    </xf>
    <xf numFmtId="169" fontId="0" fillId="0" borderId="10" xfId="0" applyNumberFormat="1" applyFont="1" applyBorder="1" applyAlignment="1">
      <alignment horizontal="center" vertical="top"/>
    </xf>
    <xf numFmtId="0" fontId="21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left" wrapText="1"/>
    </xf>
    <xf numFmtId="49" fontId="0" fillId="0" borderId="10" xfId="0" applyNumberFormat="1" applyBorder="1" applyAlignment="1">
      <alignment horizontal="left" wrapText="1"/>
    </xf>
    <xf numFmtId="169" fontId="0" fillId="0" borderId="10" xfId="0" applyNumberFormat="1" applyBorder="1" applyAlignment="1">
      <alignment/>
    </xf>
    <xf numFmtId="4" fontId="14" fillId="0" borderId="0" xfId="0" applyNumberFormat="1" applyFont="1" applyFill="1" applyAlignment="1">
      <alignment/>
    </xf>
    <xf numFmtId="169" fontId="2" fillId="0" borderId="10" xfId="0" applyNumberFormat="1" applyFont="1" applyBorder="1" applyAlignment="1">
      <alignment horizontal="center" vertical="top"/>
    </xf>
    <xf numFmtId="0" fontId="14" fillId="0" borderId="0" xfId="0" applyFont="1" applyFill="1" applyAlignment="1">
      <alignment horizontal="right"/>
    </xf>
    <xf numFmtId="164" fontId="19" fillId="0" borderId="0" xfId="0" applyNumberFormat="1" applyFont="1" applyAlignment="1">
      <alignment/>
    </xf>
    <xf numFmtId="49" fontId="3" fillId="0" borderId="10" xfId="0" applyNumberFormat="1" applyFont="1" applyFill="1" applyBorder="1" applyAlignment="1">
      <alignment/>
    </xf>
    <xf numFmtId="49" fontId="19" fillId="0" borderId="10" xfId="0" applyNumberFormat="1" applyFont="1" applyFill="1" applyBorder="1" applyAlignment="1">
      <alignment horizontal="left" wrapText="1"/>
    </xf>
    <xf numFmtId="0" fontId="19" fillId="0" borderId="10" xfId="0" applyFont="1" applyFill="1" applyBorder="1" applyAlignment="1">
      <alignment/>
    </xf>
    <xf numFmtId="0" fontId="12" fillId="0" borderId="12" xfId="0" applyFont="1" applyFill="1" applyBorder="1" applyAlignment="1">
      <alignment horizontal="center" wrapText="1"/>
    </xf>
    <xf numFmtId="169" fontId="12" fillId="0" borderId="12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vertical="top"/>
    </xf>
    <xf numFmtId="0" fontId="22" fillId="0" borderId="12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1" fontId="12" fillId="0" borderId="10" xfId="0" applyNumberFormat="1" applyFont="1" applyFill="1" applyBorder="1" applyAlignment="1">
      <alignment horizontal="left" wrapText="1"/>
    </xf>
    <xf numFmtId="1" fontId="11" fillId="0" borderId="10" xfId="0" applyNumberFormat="1" applyFont="1" applyFill="1" applyBorder="1" applyAlignment="1">
      <alignment horizontal="left"/>
    </xf>
    <xf numFmtId="1" fontId="12" fillId="0" borderId="10" xfId="0" applyNumberFormat="1" applyFont="1" applyFill="1" applyBorder="1" applyAlignment="1">
      <alignment horizontal="left"/>
    </xf>
    <xf numFmtId="1" fontId="12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vertical="top"/>
    </xf>
    <xf numFmtId="169" fontId="0" fillId="0" borderId="10" xfId="0" applyNumberFormat="1" applyFont="1" applyBorder="1" applyAlignment="1">
      <alignment/>
    </xf>
    <xf numFmtId="169" fontId="2" fillId="32" borderId="10" xfId="0" applyNumberFormat="1" applyFont="1" applyFill="1" applyBorder="1" applyAlignment="1">
      <alignment/>
    </xf>
    <xf numFmtId="169" fontId="0" fillId="32" borderId="10" xfId="0" applyNumberFormat="1" applyFont="1" applyFill="1" applyBorder="1" applyAlignment="1">
      <alignment/>
    </xf>
    <xf numFmtId="169" fontId="0" fillId="32" borderId="10" xfId="0" applyNumberFormat="1" applyFill="1" applyBorder="1" applyAlignment="1">
      <alignment/>
    </xf>
    <xf numFmtId="169" fontId="0" fillId="0" borderId="10" xfId="0" applyNumberFormat="1" applyFont="1" applyFill="1" applyBorder="1" applyAlignment="1">
      <alignment/>
    </xf>
    <xf numFmtId="169" fontId="2" fillId="0" borderId="10" xfId="0" applyNumberFormat="1" applyFont="1" applyBorder="1" applyAlignment="1">
      <alignment/>
    </xf>
    <xf numFmtId="169" fontId="0" fillId="0" borderId="10" xfId="0" applyNumberFormat="1" applyFont="1" applyFill="1" applyBorder="1" applyAlignment="1">
      <alignment/>
    </xf>
    <xf numFmtId="169" fontId="2" fillId="0" borderId="10" xfId="0" applyNumberFormat="1" applyFont="1" applyBorder="1" applyAlignment="1">
      <alignment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11" xfId="0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1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E10" sqref="E10"/>
    </sheetView>
  </sheetViews>
  <sheetFormatPr defaultColWidth="9.00390625" defaultRowHeight="12.75"/>
  <cols>
    <col min="1" max="1" width="6.125" style="0" customWidth="1"/>
    <col min="2" max="2" width="6.75390625" style="0" customWidth="1"/>
    <col min="3" max="3" width="19.875" style="0" customWidth="1"/>
    <col min="4" max="4" width="65.00390625" style="0" customWidth="1"/>
    <col min="5" max="5" width="12.75390625" style="0" customWidth="1"/>
    <col min="6" max="6" width="1.25" style="0" customWidth="1"/>
  </cols>
  <sheetData>
    <row r="1" spans="1:5" ht="12.75">
      <c r="A1" s="156" t="s">
        <v>158</v>
      </c>
      <c r="B1" s="156"/>
      <c r="C1" s="156"/>
      <c r="D1" s="156"/>
      <c r="E1" s="156"/>
    </row>
    <row r="2" spans="1:5" ht="12.75">
      <c r="A2" s="156" t="s">
        <v>370</v>
      </c>
      <c r="B2" s="156"/>
      <c r="C2" s="156"/>
      <c r="D2" s="156"/>
      <c r="E2" s="156"/>
    </row>
    <row r="3" spans="1:5" ht="12.75">
      <c r="A3" s="156"/>
      <c r="B3" s="156"/>
      <c r="C3" s="156"/>
      <c r="D3" s="156"/>
      <c r="E3" s="156"/>
    </row>
    <row r="4" spans="1:5" ht="12.75">
      <c r="A4" s="43"/>
      <c r="B4" s="43"/>
      <c r="C4" s="43"/>
      <c r="D4" s="157"/>
      <c r="E4" s="157"/>
    </row>
    <row r="5" spans="4:7" ht="14.25">
      <c r="D5" s="36"/>
      <c r="E5" s="18"/>
      <c r="F5" s="35"/>
      <c r="G5" s="35"/>
    </row>
    <row r="6" spans="1:5" ht="15">
      <c r="A6" s="29" t="s">
        <v>385</v>
      </c>
      <c r="B6" s="9"/>
      <c r="C6" s="29"/>
      <c r="D6" s="29"/>
      <c r="E6" s="30"/>
    </row>
    <row r="7" spans="1:5" ht="11.25" customHeight="1">
      <c r="A7" s="15"/>
      <c r="B7" s="31"/>
      <c r="C7" s="10"/>
      <c r="D7" s="10"/>
      <c r="E7" s="9"/>
    </row>
    <row r="8" spans="1:5" ht="27" customHeight="1">
      <c r="A8" s="129" t="s">
        <v>0</v>
      </c>
      <c r="B8" s="154" t="s">
        <v>398</v>
      </c>
      <c r="C8" s="155"/>
      <c r="D8" s="129" t="s">
        <v>22</v>
      </c>
      <c r="E8" s="129" t="s">
        <v>399</v>
      </c>
    </row>
    <row r="9" spans="1:5" ht="12.75">
      <c r="A9" s="48" t="s">
        <v>1</v>
      </c>
      <c r="B9" s="19" t="s">
        <v>47</v>
      </c>
      <c r="C9" s="49" t="s">
        <v>51</v>
      </c>
      <c r="D9" s="21" t="s">
        <v>104</v>
      </c>
      <c r="E9" s="50">
        <f>SUM(E10,E18,E21,E24,E31,)+E48</f>
        <v>124432</v>
      </c>
    </row>
    <row r="10" spans="1:5" ht="12.75">
      <c r="A10" s="48" t="s">
        <v>2</v>
      </c>
      <c r="B10" s="19" t="s">
        <v>47</v>
      </c>
      <c r="C10" s="49" t="s">
        <v>52</v>
      </c>
      <c r="D10" s="21" t="s">
        <v>4</v>
      </c>
      <c r="E10" s="50">
        <f>E11+E15+E16</f>
        <v>84776</v>
      </c>
    </row>
    <row r="11" spans="1:5" ht="25.5">
      <c r="A11" s="51" t="s">
        <v>12</v>
      </c>
      <c r="B11" s="22" t="s">
        <v>47</v>
      </c>
      <c r="C11" s="52" t="s">
        <v>53</v>
      </c>
      <c r="D11" s="23" t="s">
        <v>95</v>
      </c>
      <c r="E11" s="119">
        <f>E12+E13+E14</f>
        <v>53600</v>
      </c>
    </row>
    <row r="12" spans="1:5" ht="25.5">
      <c r="A12" s="51" t="s">
        <v>13</v>
      </c>
      <c r="B12" s="22" t="s">
        <v>47</v>
      </c>
      <c r="C12" s="52" t="s">
        <v>177</v>
      </c>
      <c r="D12" s="23" t="s">
        <v>96</v>
      </c>
      <c r="E12" s="119">
        <v>36600</v>
      </c>
    </row>
    <row r="13" spans="1:5" ht="38.25">
      <c r="A13" s="51" t="s">
        <v>16</v>
      </c>
      <c r="B13" s="22" t="s">
        <v>47</v>
      </c>
      <c r="C13" s="52" t="s">
        <v>178</v>
      </c>
      <c r="D13" s="23" t="s">
        <v>97</v>
      </c>
      <c r="E13" s="119">
        <v>13500</v>
      </c>
    </row>
    <row r="14" spans="1:5" ht="25.5">
      <c r="A14" s="53" t="s">
        <v>133</v>
      </c>
      <c r="B14" s="24">
        <v>182</v>
      </c>
      <c r="C14" s="52" t="s">
        <v>134</v>
      </c>
      <c r="D14" s="23" t="s">
        <v>135</v>
      </c>
      <c r="E14" s="119">
        <v>3500</v>
      </c>
    </row>
    <row r="15" spans="1:5" ht="12.75">
      <c r="A15" s="51" t="s">
        <v>17</v>
      </c>
      <c r="B15" s="22" t="s">
        <v>47</v>
      </c>
      <c r="C15" s="52" t="s">
        <v>54</v>
      </c>
      <c r="D15" s="23" t="s">
        <v>49</v>
      </c>
      <c r="E15" s="119">
        <v>30200</v>
      </c>
    </row>
    <row r="16" spans="1:5" ht="25.5">
      <c r="A16" s="51" t="s">
        <v>221</v>
      </c>
      <c r="B16" s="22" t="s">
        <v>47</v>
      </c>
      <c r="C16" s="52" t="s">
        <v>222</v>
      </c>
      <c r="D16" s="23" t="s">
        <v>223</v>
      </c>
      <c r="E16" s="119">
        <f>E17</f>
        <v>976</v>
      </c>
    </row>
    <row r="17" spans="1:5" ht="38.25">
      <c r="A17" s="51" t="s">
        <v>359</v>
      </c>
      <c r="B17" s="22" t="s">
        <v>48</v>
      </c>
      <c r="C17" s="52" t="s">
        <v>360</v>
      </c>
      <c r="D17" s="23" t="s">
        <v>361</v>
      </c>
      <c r="E17" s="119">
        <v>976</v>
      </c>
    </row>
    <row r="18" spans="1:5" ht="12.75">
      <c r="A18" s="48" t="s">
        <v>3</v>
      </c>
      <c r="B18" s="19" t="s">
        <v>47</v>
      </c>
      <c r="C18" s="49" t="s">
        <v>55</v>
      </c>
      <c r="D18" s="21" t="s">
        <v>7</v>
      </c>
      <c r="E18" s="50">
        <f>E19</f>
        <v>33800</v>
      </c>
    </row>
    <row r="19" spans="1:5" s="47" customFormat="1" ht="12.75">
      <c r="A19" s="54" t="s">
        <v>5</v>
      </c>
      <c r="B19" s="22" t="s">
        <v>47</v>
      </c>
      <c r="C19" s="52" t="s">
        <v>190</v>
      </c>
      <c r="D19" s="64" t="s">
        <v>191</v>
      </c>
      <c r="E19" s="146">
        <f>E20</f>
        <v>33800</v>
      </c>
    </row>
    <row r="20" spans="1:5" ht="51">
      <c r="A20" s="51" t="s">
        <v>118</v>
      </c>
      <c r="B20" s="22" t="s">
        <v>48</v>
      </c>
      <c r="C20" s="52" t="s">
        <v>56</v>
      </c>
      <c r="D20" s="25" t="s">
        <v>343</v>
      </c>
      <c r="E20" s="119">
        <v>33800</v>
      </c>
    </row>
    <row r="21" spans="1:5" ht="25.5">
      <c r="A21" s="48" t="s">
        <v>6</v>
      </c>
      <c r="B21" s="19" t="s">
        <v>47</v>
      </c>
      <c r="C21" s="49" t="s">
        <v>57</v>
      </c>
      <c r="D21" s="21" t="s">
        <v>28</v>
      </c>
      <c r="E21" s="50">
        <f>E22</f>
        <v>1</v>
      </c>
    </row>
    <row r="22" spans="1:5" ht="12.75">
      <c r="A22" s="51" t="s">
        <v>8</v>
      </c>
      <c r="B22" s="22" t="s">
        <v>47</v>
      </c>
      <c r="C22" s="52" t="s">
        <v>72</v>
      </c>
      <c r="D22" s="40" t="s">
        <v>7</v>
      </c>
      <c r="E22" s="119">
        <f>E23</f>
        <v>1</v>
      </c>
    </row>
    <row r="23" spans="1:5" ht="25.5">
      <c r="A23" s="53" t="s">
        <v>18</v>
      </c>
      <c r="B23" s="22" t="s">
        <v>48</v>
      </c>
      <c r="C23" s="52" t="s">
        <v>58</v>
      </c>
      <c r="D23" s="23" t="s">
        <v>50</v>
      </c>
      <c r="E23" s="119">
        <v>1</v>
      </c>
    </row>
    <row r="24" spans="1:5" ht="25.5">
      <c r="A24" s="55" t="s">
        <v>9</v>
      </c>
      <c r="B24" s="19" t="s">
        <v>47</v>
      </c>
      <c r="C24" s="49" t="s">
        <v>73</v>
      </c>
      <c r="D24" s="32" t="s">
        <v>162</v>
      </c>
      <c r="E24" s="147">
        <f>E25</f>
        <v>150</v>
      </c>
    </row>
    <row r="25" spans="1:5" s="47" customFormat="1" ht="12.75">
      <c r="A25" s="51" t="s">
        <v>10</v>
      </c>
      <c r="B25" s="22" t="s">
        <v>47</v>
      </c>
      <c r="C25" s="52" t="s">
        <v>180</v>
      </c>
      <c r="D25" s="56" t="s">
        <v>181</v>
      </c>
      <c r="E25" s="148">
        <f>E26+E28</f>
        <v>150</v>
      </c>
    </row>
    <row r="26" spans="1:5" s="47" customFormat="1" ht="25.5">
      <c r="A26" s="51" t="s">
        <v>85</v>
      </c>
      <c r="B26" s="22" t="s">
        <v>47</v>
      </c>
      <c r="C26" s="52" t="s">
        <v>182</v>
      </c>
      <c r="D26" s="56" t="s">
        <v>183</v>
      </c>
      <c r="E26" s="148">
        <f>E27</f>
        <v>50</v>
      </c>
    </row>
    <row r="27" spans="1:5" s="47" customFormat="1" ht="38.25">
      <c r="A27" s="51" t="s">
        <v>212</v>
      </c>
      <c r="B27" s="22" t="s">
        <v>62</v>
      </c>
      <c r="C27" s="52" t="s">
        <v>179</v>
      </c>
      <c r="D27" s="25" t="s">
        <v>344</v>
      </c>
      <c r="E27" s="148">
        <v>50</v>
      </c>
    </row>
    <row r="28" spans="1:5" ht="12.75">
      <c r="A28" s="57" t="s">
        <v>189</v>
      </c>
      <c r="B28" s="22" t="s">
        <v>47</v>
      </c>
      <c r="C28" s="52" t="s">
        <v>163</v>
      </c>
      <c r="D28" s="39" t="s">
        <v>192</v>
      </c>
      <c r="E28" s="149">
        <f>E29</f>
        <v>100</v>
      </c>
    </row>
    <row r="29" spans="1:5" ht="25.5">
      <c r="A29" s="57" t="s">
        <v>199</v>
      </c>
      <c r="B29" s="22" t="s">
        <v>47</v>
      </c>
      <c r="C29" s="52" t="s">
        <v>164</v>
      </c>
      <c r="D29" s="25" t="s">
        <v>345</v>
      </c>
      <c r="E29" s="149">
        <f>E30</f>
        <v>100</v>
      </c>
    </row>
    <row r="30" spans="1:5" ht="57.75" customHeight="1">
      <c r="A30" s="57" t="s">
        <v>213</v>
      </c>
      <c r="B30" s="24">
        <v>867</v>
      </c>
      <c r="C30" s="52" t="s">
        <v>165</v>
      </c>
      <c r="D30" s="25" t="s">
        <v>166</v>
      </c>
      <c r="E30" s="149">
        <v>100</v>
      </c>
    </row>
    <row r="31" spans="1:5" s="44" customFormat="1" ht="12.75">
      <c r="A31" s="55" t="s">
        <v>19</v>
      </c>
      <c r="B31" s="19" t="s">
        <v>47</v>
      </c>
      <c r="C31" s="49" t="s">
        <v>59</v>
      </c>
      <c r="D31" s="21" t="s">
        <v>171</v>
      </c>
      <c r="E31" s="50">
        <f>SUM(E32,E39,E33)+E37</f>
        <v>5704</v>
      </c>
    </row>
    <row r="32" spans="1:5" ht="42" customHeight="1">
      <c r="A32" s="51" t="s">
        <v>20</v>
      </c>
      <c r="B32" s="22" t="s">
        <v>48</v>
      </c>
      <c r="C32" s="52" t="s">
        <v>60</v>
      </c>
      <c r="D32" s="25" t="s">
        <v>193</v>
      </c>
      <c r="E32" s="146">
        <v>1313</v>
      </c>
    </row>
    <row r="33" spans="1:5" ht="12.75">
      <c r="A33" s="59" t="s">
        <v>214</v>
      </c>
      <c r="B33" s="22" t="s">
        <v>47</v>
      </c>
      <c r="C33" s="52" t="s">
        <v>150</v>
      </c>
      <c r="D33" s="25" t="s">
        <v>151</v>
      </c>
      <c r="E33" s="146">
        <f>E34</f>
        <v>20</v>
      </c>
    </row>
    <row r="34" spans="1:5" ht="51">
      <c r="A34" s="57" t="s">
        <v>215</v>
      </c>
      <c r="B34" s="22" t="s">
        <v>47</v>
      </c>
      <c r="C34" s="52" t="s">
        <v>153</v>
      </c>
      <c r="D34" s="41" t="s">
        <v>346</v>
      </c>
      <c r="E34" s="146">
        <f>E36+E35</f>
        <v>20</v>
      </c>
    </row>
    <row r="35" spans="1:5" ht="63.75">
      <c r="A35" s="57" t="s">
        <v>216</v>
      </c>
      <c r="B35" s="22" t="s">
        <v>62</v>
      </c>
      <c r="C35" s="52" t="s">
        <v>172</v>
      </c>
      <c r="D35" s="42" t="s">
        <v>347</v>
      </c>
      <c r="E35" s="146">
        <v>10</v>
      </c>
    </row>
    <row r="36" spans="1:5" ht="51">
      <c r="A36" s="57" t="s">
        <v>217</v>
      </c>
      <c r="B36" s="22" t="s">
        <v>62</v>
      </c>
      <c r="C36" s="52" t="s">
        <v>167</v>
      </c>
      <c r="D36" s="42" t="s">
        <v>348</v>
      </c>
      <c r="E36" s="146">
        <v>10</v>
      </c>
    </row>
    <row r="37" spans="1:5" ht="51">
      <c r="A37" s="124" t="s">
        <v>218</v>
      </c>
      <c r="B37" s="125" t="s">
        <v>47</v>
      </c>
      <c r="C37" s="126" t="s">
        <v>371</v>
      </c>
      <c r="D37" s="42" t="s">
        <v>380</v>
      </c>
      <c r="E37" s="150">
        <f>E38</f>
        <v>10</v>
      </c>
    </row>
    <row r="38" spans="1:5" ht="63.75">
      <c r="A38" s="124" t="s">
        <v>219</v>
      </c>
      <c r="B38" s="125" t="s">
        <v>62</v>
      </c>
      <c r="C38" s="126" t="s">
        <v>381</v>
      </c>
      <c r="D38" s="42" t="s">
        <v>382</v>
      </c>
      <c r="E38" s="150">
        <v>10</v>
      </c>
    </row>
    <row r="39" spans="1:5" ht="25.5">
      <c r="A39" s="51" t="s">
        <v>372</v>
      </c>
      <c r="B39" s="22" t="s">
        <v>47</v>
      </c>
      <c r="C39" s="52" t="s">
        <v>107</v>
      </c>
      <c r="D39" s="25" t="s">
        <v>194</v>
      </c>
      <c r="E39" s="146">
        <f>E40</f>
        <v>4361</v>
      </c>
    </row>
    <row r="40" spans="1:5" ht="38.25">
      <c r="A40" s="51" t="s">
        <v>373</v>
      </c>
      <c r="B40" s="22" t="s">
        <v>47</v>
      </c>
      <c r="C40" s="52" t="s">
        <v>69</v>
      </c>
      <c r="D40" s="25" t="s">
        <v>352</v>
      </c>
      <c r="E40" s="146">
        <f>SUM(E41,E43,E44)+E45+E46+E42+E47</f>
        <v>4361</v>
      </c>
    </row>
    <row r="41" spans="1:5" ht="38.25">
      <c r="A41" s="57" t="s">
        <v>374</v>
      </c>
      <c r="B41" s="22" t="s">
        <v>98</v>
      </c>
      <c r="C41" s="52" t="s">
        <v>70</v>
      </c>
      <c r="D41" s="25" t="s">
        <v>195</v>
      </c>
      <c r="E41" s="146">
        <v>1800</v>
      </c>
    </row>
    <row r="42" spans="1:5" ht="38.25">
      <c r="A42" s="57" t="s">
        <v>375</v>
      </c>
      <c r="B42" s="22" t="s">
        <v>342</v>
      </c>
      <c r="C42" s="52" t="s">
        <v>70</v>
      </c>
      <c r="D42" s="25" t="s">
        <v>195</v>
      </c>
      <c r="E42" s="146">
        <v>950</v>
      </c>
    </row>
    <row r="43" spans="1:5" ht="38.25">
      <c r="A43" s="57" t="s">
        <v>376</v>
      </c>
      <c r="B43" s="22" t="s">
        <v>99</v>
      </c>
      <c r="C43" s="52" t="s">
        <v>70</v>
      </c>
      <c r="D43" s="25" t="s">
        <v>195</v>
      </c>
      <c r="E43" s="146">
        <v>980</v>
      </c>
    </row>
    <row r="44" spans="1:5" ht="38.25">
      <c r="A44" s="57" t="s">
        <v>377</v>
      </c>
      <c r="B44" s="22" t="s">
        <v>100</v>
      </c>
      <c r="C44" s="52" t="s">
        <v>70</v>
      </c>
      <c r="D44" s="25" t="s">
        <v>195</v>
      </c>
      <c r="E44" s="146">
        <v>280</v>
      </c>
    </row>
    <row r="45" spans="1:5" ht="51">
      <c r="A45" s="57" t="s">
        <v>378</v>
      </c>
      <c r="B45" s="22" t="s">
        <v>100</v>
      </c>
      <c r="C45" s="52" t="s">
        <v>168</v>
      </c>
      <c r="D45" s="25" t="s">
        <v>169</v>
      </c>
      <c r="E45" s="146">
        <v>300</v>
      </c>
    </row>
    <row r="46" spans="1:5" ht="52.5">
      <c r="A46" s="57" t="s">
        <v>379</v>
      </c>
      <c r="B46" s="22" t="s">
        <v>100</v>
      </c>
      <c r="C46" s="52" t="s">
        <v>196</v>
      </c>
      <c r="D46" s="25" t="s">
        <v>197</v>
      </c>
      <c r="E46" s="146">
        <v>1</v>
      </c>
    </row>
    <row r="47" spans="1:5" ht="63.75">
      <c r="A47" s="124" t="s">
        <v>383</v>
      </c>
      <c r="B47" s="125" t="s">
        <v>62</v>
      </c>
      <c r="C47" s="126" t="s">
        <v>401</v>
      </c>
      <c r="D47" s="42" t="s">
        <v>382</v>
      </c>
      <c r="E47" s="150">
        <v>50</v>
      </c>
    </row>
    <row r="48" spans="1:5" ht="12.75">
      <c r="A48" s="58" t="s">
        <v>21</v>
      </c>
      <c r="B48" s="19" t="s">
        <v>47</v>
      </c>
      <c r="C48" s="20" t="s">
        <v>184</v>
      </c>
      <c r="D48" s="32" t="s">
        <v>185</v>
      </c>
      <c r="E48" s="147">
        <f>E49</f>
        <v>1</v>
      </c>
    </row>
    <row r="49" spans="1:5" ht="12.75">
      <c r="A49" s="57" t="s">
        <v>45</v>
      </c>
      <c r="B49" s="45" t="s">
        <v>47</v>
      </c>
      <c r="C49" s="52" t="s">
        <v>186</v>
      </c>
      <c r="D49" s="25" t="s">
        <v>187</v>
      </c>
      <c r="E49" s="149">
        <f>E50</f>
        <v>1</v>
      </c>
    </row>
    <row r="50" spans="1:5" ht="30" customHeight="1">
      <c r="A50" s="57" t="s">
        <v>119</v>
      </c>
      <c r="B50" s="45">
        <v>982</v>
      </c>
      <c r="C50" s="52" t="s">
        <v>188</v>
      </c>
      <c r="D50" s="25" t="s">
        <v>349</v>
      </c>
      <c r="E50" s="149">
        <v>1</v>
      </c>
    </row>
    <row r="51" spans="1:5" ht="12.75">
      <c r="A51" s="48" t="s">
        <v>11</v>
      </c>
      <c r="B51" s="19" t="s">
        <v>47</v>
      </c>
      <c r="C51" s="26" t="s">
        <v>61</v>
      </c>
      <c r="D51" s="21" t="s">
        <v>29</v>
      </c>
      <c r="E51" s="50">
        <f>E52</f>
        <v>20361.5</v>
      </c>
    </row>
    <row r="52" spans="1:5" ht="25.5">
      <c r="A52" s="55" t="s">
        <v>2</v>
      </c>
      <c r="B52" s="19" t="s">
        <v>47</v>
      </c>
      <c r="C52" s="26" t="s">
        <v>77</v>
      </c>
      <c r="D52" s="17" t="s">
        <v>78</v>
      </c>
      <c r="E52" s="151">
        <f>SUM(E53,E57)</f>
        <v>20361.5</v>
      </c>
    </row>
    <row r="53" spans="1:5" ht="25.5">
      <c r="A53" s="51" t="s">
        <v>12</v>
      </c>
      <c r="B53" s="22" t="s">
        <v>47</v>
      </c>
      <c r="C53" s="24" t="s">
        <v>79</v>
      </c>
      <c r="D53" s="46" t="s">
        <v>198</v>
      </c>
      <c r="E53" s="119">
        <f>E54</f>
        <v>2618.4</v>
      </c>
    </row>
    <row r="54" spans="1:5" ht="38.25">
      <c r="A54" s="51" t="s">
        <v>13</v>
      </c>
      <c r="B54" s="22" t="s">
        <v>62</v>
      </c>
      <c r="C54" s="24" t="s">
        <v>80</v>
      </c>
      <c r="D54" s="40" t="s">
        <v>350</v>
      </c>
      <c r="E54" s="119">
        <f>SUM(E55:E56)</f>
        <v>2618.4</v>
      </c>
    </row>
    <row r="55" spans="1:5" ht="51">
      <c r="A55" s="51" t="s">
        <v>113</v>
      </c>
      <c r="B55" s="22" t="s">
        <v>62</v>
      </c>
      <c r="C55" s="24" t="s">
        <v>109</v>
      </c>
      <c r="D55" s="46" t="s">
        <v>136</v>
      </c>
      <c r="E55" s="119">
        <v>2612.4</v>
      </c>
    </row>
    <row r="56" spans="1:5" ht="76.5">
      <c r="A56" s="51" t="s">
        <v>114</v>
      </c>
      <c r="B56" s="22" t="s">
        <v>62</v>
      </c>
      <c r="C56" s="24" t="s">
        <v>110</v>
      </c>
      <c r="D56" s="46" t="s">
        <v>137</v>
      </c>
      <c r="E56" s="119">
        <v>6</v>
      </c>
    </row>
    <row r="57" spans="1:5" ht="38.25">
      <c r="A57" s="57" t="s">
        <v>17</v>
      </c>
      <c r="B57" s="22" t="s">
        <v>47</v>
      </c>
      <c r="C57" s="24" t="s">
        <v>81</v>
      </c>
      <c r="D57" s="46" t="s">
        <v>173</v>
      </c>
      <c r="E57" s="119">
        <f>E58</f>
        <v>17743.1</v>
      </c>
    </row>
    <row r="58" spans="1:5" ht="51">
      <c r="A58" s="57" t="s">
        <v>101</v>
      </c>
      <c r="B58" s="22" t="s">
        <v>62</v>
      </c>
      <c r="C58" s="24" t="s">
        <v>82</v>
      </c>
      <c r="D58" s="23" t="s">
        <v>351</v>
      </c>
      <c r="E58" s="119">
        <f>SUM(E59:E60)</f>
        <v>17743.1</v>
      </c>
    </row>
    <row r="59" spans="1:5" ht="38.25">
      <c r="A59" s="57" t="s">
        <v>102</v>
      </c>
      <c r="B59" s="22" t="s">
        <v>62</v>
      </c>
      <c r="C59" s="24" t="s">
        <v>83</v>
      </c>
      <c r="D59" s="46" t="s">
        <v>174</v>
      </c>
      <c r="E59" s="119">
        <v>9756.1</v>
      </c>
    </row>
    <row r="60" spans="1:5" ht="38.25">
      <c r="A60" s="57" t="s">
        <v>103</v>
      </c>
      <c r="B60" s="22" t="s">
        <v>62</v>
      </c>
      <c r="C60" s="24" t="s">
        <v>84</v>
      </c>
      <c r="D60" s="46" t="s">
        <v>175</v>
      </c>
      <c r="E60" s="152">
        <v>7987</v>
      </c>
    </row>
    <row r="61" spans="1:5" ht="12.75">
      <c r="A61" s="60"/>
      <c r="B61" s="27"/>
      <c r="C61" s="28"/>
      <c r="D61" s="61" t="s">
        <v>244</v>
      </c>
      <c r="E61" s="153">
        <f>E51+E9</f>
        <v>144793.5</v>
      </c>
    </row>
    <row r="63" ht="12.75">
      <c r="A63" s="38"/>
    </row>
  </sheetData>
  <sheetProtection/>
  <mergeCells count="5">
    <mergeCell ref="B8:C8"/>
    <mergeCell ref="A1:E1"/>
    <mergeCell ref="A2:E2"/>
    <mergeCell ref="A3:E3"/>
    <mergeCell ref="D4:E4"/>
  </mergeCells>
  <printOptions/>
  <pageMargins left="0.7086614173228347" right="0.2755905511811024" top="0.2362204724409449" bottom="0.2362204724409449" header="0.2362204724409449" footer="0.1574803149606299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="81" zoomScaleNormal="81" workbookViewId="0" topLeftCell="A1">
      <selection activeCell="E112" sqref="E112"/>
    </sheetView>
  </sheetViews>
  <sheetFormatPr defaultColWidth="9.00390625" defaultRowHeight="12.75"/>
  <cols>
    <col min="1" max="1" width="13.00390625" style="98" customWidth="1"/>
    <col min="2" max="2" width="85.25390625" style="94" customWidth="1"/>
    <col min="3" max="3" width="5.375" style="94" customWidth="1"/>
    <col min="4" max="4" width="7.125" style="94" customWidth="1"/>
    <col min="5" max="5" width="16.375" style="94" customWidth="1"/>
    <col min="6" max="6" width="5.125" style="94" customWidth="1"/>
    <col min="7" max="7" width="11.875" style="94" customWidth="1"/>
    <col min="8" max="8" width="3.375" style="33" hidden="1" customWidth="1"/>
    <col min="9" max="9" width="9.625" style="33" bestFit="1" customWidth="1"/>
    <col min="10" max="16384" width="9.125" style="33" customWidth="1"/>
  </cols>
  <sheetData>
    <row r="1" spans="3:7" ht="15">
      <c r="C1" s="158" t="s">
        <v>159</v>
      </c>
      <c r="D1" s="158"/>
      <c r="E1" s="158"/>
      <c r="F1" s="158"/>
      <c r="G1" s="158"/>
    </row>
    <row r="2" spans="3:7" ht="15">
      <c r="C2" s="158" t="s">
        <v>384</v>
      </c>
      <c r="D2" s="158"/>
      <c r="E2" s="158"/>
      <c r="F2" s="158"/>
      <c r="G2" s="158"/>
    </row>
    <row r="3" spans="3:8" ht="15">
      <c r="C3" s="158"/>
      <c r="D3" s="158"/>
      <c r="E3" s="158"/>
      <c r="F3" s="158"/>
      <c r="G3" s="158"/>
      <c r="H3" s="34"/>
    </row>
    <row r="4" spans="3:8" ht="15">
      <c r="C4" s="158"/>
      <c r="D4" s="158"/>
      <c r="E4" s="158"/>
      <c r="F4" s="158"/>
      <c r="G4" s="158"/>
      <c r="H4" s="34"/>
    </row>
    <row r="5" spans="3:8" ht="15">
      <c r="C5" s="158"/>
      <c r="D5" s="158"/>
      <c r="E5" s="158"/>
      <c r="F5" s="158"/>
      <c r="G5" s="158"/>
      <c r="H5" s="34"/>
    </row>
    <row r="6" spans="3:8" ht="15">
      <c r="C6" s="158"/>
      <c r="D6" s="158"/>
      <c r="E6" s="158"/>
      <c r="F6" s="158"/>
      <c r="G6" s="158"/>
      <c r="H6" s="34"/>
    </row>
    <row r="7" spans="3:8" ht="15">
      <c r="C7" s="158"/>
      <c r="D7" s="158"/>
      <c r="E7" s="158"/>
      <c r="F7" s="158"/>
      <c r="G7" s="158"/>
      <c r="H7" s="34"/>
    </row>
    <row r="8" spans="3:7" ht="15">
      <c r="C8" s="122"/>
      <c r="D8" s="122"/>
      <c r="E8" s="122"/>
      <c r="F8" s="122"/>
      <c r="G8" s="122"/>
    </row>
    <row r="9" ht="15">
      <c r="C9" s="94" t="s">
        <v>247</v>
      </c>
    </row>
    <row r="10" spans="1:6" ht="15">
      <c r="A10" s="104" t="s">
        <v>386</v>
      </c>
      <c r="B10" s="104"/>
      <c r="C10" s="104"/>
      <c r="D10" s="104"/>
      <c r="E10" s="104"/>
      <c r="F10" s="104"/>
    </row>
    <row r="11" spans="1:8" ht="12.75">
      <c r="A11" s="159"/>
      <c r="B11" s="159"/>
      <c r="C11" s="159"/>
      <c r="D11" s="159"/>
      <c r="E11" s="159"/>
      <c r="F11" s="159"/>
      <c r="H11" s="62" t="s">
        <v>23</v>
      </c>
    </row>
    <row r="12" spans="1:8" ht="75" customHeight="1">
      <c r="A12" s="130" t="s">
        <v>0</v>
      </c>
      <c r="B12" s="130" t="s">
        <v>22</v>
      </c>
      <c r="C12" s="130" t="s">
        <v>44</v>
      </c>
      <c r="D12" s="130" t="s">
        <v>14</v>
      </c>
      <c r="E12" s="130" t="s">
        <v>15</v>
      </c>
      <c r="F12" s="130" t="s">
        <v>248</v>
      </c>
      <c r="G12" s="130" t="s">
        <v>130</v>
      </c>
      <c r="H12" s="63" t="s">
        <v>24</v>
      </c>
    </row>
    <row r="13" spans="1:8" s="73" customFormat="1" ht="54">
      <c r="A13" s="105" t="s">
        <v>2</v>
      </c>
      <c r="B13" s="133" t="s">
        <v>402</v>
      </c>
      <c r="C13" s="105">
        <v>881</v>
      </c>
      <c r="D13" s="127"/>
      <c r="E13" s="127"/>
      <c r="F13" s="127"/>
      <c r="G13" s="128">
        <f>G14</f>
        <v>11532.4</v>
      </c>
      <c r="H13" s="63"/>
    </row>
    <row r="14" spans="1:8" s="73" customFormat="1" ht="15.75">
      <c r="A14" s="95" t="s">
        <v>12</v>
      </c>
      <c r="B14" s="134" t="s">
        <v>91</v>
      </c>
      <c r="C14" s="105">
        <v>881</v>
      </c>
      <c r="D14" s="101" t="s">
        <v>43</v>
      </c>
      <c r="E14" s="99"/>
      <c r="F14" s="99"/>
      <c r="G14" s="106">
        <f>G15+G18</f>
        <v>11532.4</v>
      </c>
      <c r="H14" s="63"/>
    </row>
    <row r="15" spans="1:8" s="73" customFormat="1" ht="31.5">
      <c r="A15" s="95" t="s">
        <v>13</v>
      </c>
      <c r="B15" s="134" t="s">
        <v>138</v>
      </c>
      <c r="C15" s="105">
        <v>881</v>
      </c>
      <c r="D15" s="101" t="s">
        <v>46</v>
      </c>
      <c r="E15" s="99"/>
      <c r="F15" s="99"/>
      <c r="G15" s="106">
        <f>G16</f>
        <v>1238.3</v>
      </c>
      <c r="H15" s="74"/>
    </row>
    <row r="16" spans="1:8" s="73" customFormat="1" ht="15">
      <c r="A16" s="90" t="s">
        <v>113</v>
      </c>
      <c r="B16" s="135" t="s">
        <v>111</v>
      </c>
      <c r="C16" s="107" t="s">
        <v>120</v>
      </c>
      <c r="D16" s="91" t="s">
        <v>46</v>
      </c>
      <c r="E16" s="91" t="s">
        <v>404</v>
      </c>
      <c r="F16" s="91"/>
      <c r="G16" s="77">
        <f>G17</f>
        <v>1238.3</v>
      </c>
      <c r="H16" s="74"/>
    </row>
    <row r="17" spans="1:8" s="73" customFormat="1" ht="45">
      <c r="A17" s="90" t="s">
        <v>273</v>
      </c>
      <c r="B17" s="135" t="s">
        <v>249</v>
      </c>
      <c r="C17" s="107" t="s">
        <v>120</v>
      </c>
      <c r="D17" s="91" t="s">
        <v>46</v>
      </c>
      <c r="E17" s="91" t="s">
        <v>404</v>
      </c>
      <c r="F17" s="91" t="s">
        <v>250</v>
      </c>
      <c r="G17" s="77">
        <v>1238.3</v>
      </c>
      <c r="H17" s="74"/>
    </row>
    <row r="18" spans="1:8" s="73" customFormat="1" ht="47.25">
      <c r="A18" s="100" t="s">
        <v>16</v>
      </c>
      <c r="B18" s="134" t="s">
        <v>176</v>
      </c>
      <c r="C18" s="108" t="s">
        <v>120</v>
      </c>
      <c r="D18" s="101" t="s">
        <v>30</v>
      </c>
      <c r="E18" s="91"/>
      <c r="F18" s="91"/>
      <c r="G18" s="77">
        <f>G19+G21+G23+G27</f>
        <v>10294.1</v>
      </c>
      <c r="H18" s="75"/>
    </row>
    <row r="19" spans="1:8" s="73" customFormat="1" ht="15">
      <c r="A19" s="90" t="s">
        <v>274</v>
      </c>
      <c r="B19" s="135" t="s">
        <v>112</v>
      </c>
      <c r="C19" s="107" t="s">
        <v>120</v>
      </c>
      <c r="D19" s="91" t="s">
        <v>30</v>
      </c>
      <c r="E19" s="91" t="s">
        <v>405</v>
      </c>
      <c r="F19" s="91"/>
      <c r="G19" s="77">
        <f>G20</f>
        <v>911.6</v>
      </c>
      <c r="H19" s="75"/>
    </row>
    <row r="20" spans="1:8" s="73" customFormat="1" ht="45">
      <c r="A20" s="90" t="s">
        <v>275</v>
      </c>
      <c r="B20" s="135" t="s">
        <v>249</v>
      </c>
      <c r="C20" s="107" t="s">
        <v>120</v>
      </c>
      <c r="D20" s="91" t="s">
        <v>30</v>
      </c>
      <c r="E20" s="91" t="s">
        <v>405</v>
      </c>
      <c r="F20" s="91" t="s">
        <v>250</v>
      </c>
      <c r="G20" s="77">
        <v>911.6</v>
      </c>
      <c r="H20" s="75"/>
    </row>
    <row r="21" spans="1:8" s="73" customFormat="1" ht="60">
      <c r="A21" s="90" t="s">
        <v>276</v>
      </c>
      <c r="B21" s="135" t="s">
        <v>170</v>
      </c>
      <c r="C21" s="107" t="s">
        <v>120</v>
      </c>
      <c r="D21" s="91" t="s">
        <v>30</v>
      </c>
      <c r="E21" s="91" t="s">
        <v>406</v>
      </c>
      <c r="F21" s="109"/>
      <c r="G21" s="77">
        <f>G22</f>
        <v>285.8</v>
      </c>
      <c r="H21" s="75"/>
    </row>
    <row r="22" spans="1:8" s="73" customFormat="1" ht="45">
      <c r="A22" s="90" t="s">
        <v>277</v>
      </c>
      <c r="B22" s="135" t="s">
        <v>249</v>
      </c>
      <c r="C22" s="107" t="s">
        <v>120</v>
      </c>
      <c r="D22" s="91" t="s">
        <v>30</v>
      </c>
      <c r="E22" s="91" t="s">
        <v>406</v>
      </c>
      <c r="F22" s="91" t="s">
        <v>250</v>
      </c>
      <c r="G22" s="77">
        <v>285.8</v>
      </c>
      <c r="H22" s="74" t="e">
        <f>#REF!</f>
        <v>#REF!</v>
      </c>
    </row>
    <row r="23" spans="1:8" s="73" customFormat="1" ht="30">
      <c r="A23" s="90" t="s">
        <v>278</v>
      </c>
      <c r="B23" s="135" t="s">
        <v>407</v>
      </c>
      <c r="C23" s="107" t="s">
        <v>120</v>
      </c>
      <c r="D23" s="91" t="s">
        <v>30</v>
      </c>
      <c r="E23" s="91" t="s">
        <v>408</v>
      </c>
      <c r="F23" s="91"/>
      <c r="G23" s="77">
        <f>G24+G26+G25</f>
        <v>9024.7</v>
      </c>
      <c r="H23" s="74"/>
    </row>
    <row r="24" spans="1:8" s="73" customFormat="1" ht="45">
      <c r="A24" s="90" t="s">
        <v>279</v>
      </c>
      <c r="B24" s="135" t="s">
        <v>249</v>
      </c>
      <c r="C24" s="107" t="s">
        <v>120</v>
      </c>
      <c r="D24" s="91" t="s">
        <v>30</v>
      </c>
      <c r="E24" s="91" t="s">
        <v>408</v>
      </c>
      <c r="F24" s="91" t="s">
        <v>250</v>
      </c>
      <c r="G24" s="77">
        <v>6388</v>
      </c>
      <c r="H24" s="74"/>
    </row>
    <row r="25" spans="1:8" s="73" customFormat="1" ht="30">
      <c r="A25" s="90" t="s">
        <v>280</v>
      </c>
      <c r="B25" s="135" t="s">
        <v>253</v>
      </c>
      <c r="C25" s="107" t="s">
        <v>120</v>
      </c>
      <c r="D25" s="91" t="s">
        <v>30</v>
      </c>
      <c r="E25" s="91" t="s">
        <v>408</v>
      </c>
      <c r="F25" s="91" t="s">
        <v>251</v>
      </c>
      <c r="G25" s="77">
        <v>2609.2</v>
      </c>
      <c r="H25" s="74"/>
    </row>
    <row r="26" spans="1:8" s="73" customFormat="1" ht="15">
      <c r="A26" s="90" t="s">
        <v>281</v>
      </c>
      <c r="B26" s="135" t="s">
        <v>254</v>
      </c>
      <c r="C26" s="107" t="s">
        <v>120</v>
      </c>
      <c r="D26" s="91" t="s">
        <v>30</v>
      </c>
      <c r="E26" s="91" t="s">
        <v>408</v>
      </c>
      <c r="F26" s="91" t="s">
        <v>252</v>
      </c>
      <c r="G26" s="77">
        <v>27.5</v>
      </c>
      <c r="H26" s="74"/>
    </row>
    <row r="27" spans="1:8" s="73" customFormat="1" ht="30">
      <c r="A27" s="90" t="s">
        <v>366</v>
      </c>
      <c r="B27" s="135" t="s">
        <v>200</v>
      </c>
      <c r="C27" s="107" t="s">
        <v>120</v>
      </c>
      <c r="D27" s="91" t="s">
        <v>30</v>
      </c>
      <c r="E27" s="91" t="s">
        <v>409</v>
      </c>
      <c r="F27" s="91"/>
      <c r="G27" s="77">
        <f>G28</f>
        <v>72</v>
      </c>
      <c r="H27" s="74"/>
    </row>
    <row r="28" spans="1:8" s="73" customFormat="1" ht="15">
      <c r="A28" s="90" t="s">
        <v>367</v>
      </c>
      <c r="B28" s="135" t="s">
        <v>254</v>
      </c>
      <c r="C28" s="107" t="s">
        <v>120</v>
      </c>
      <c r="D28" s="91" t="s">
        <v>30</v>
      </c>
      <c r="E28" s="91" t="s">
        <v>409</v>
      </c>
      <c r="F28" s="91" t="s">
        <v>252</v>
      </c>
      <c r="G28" s="77">
        <v>72</v>
      </c>
      <c r="H28" s="75"/>
    </row>
    <row r="29" spans="1:8" s="73" customFormat="1" ht="54">
      <c r="A29" s="100" t="s">
        <v>3</v>
      </c>
      <c r="B29" s="136" t="s">
        <v>403</v>
      </c>
      <c r="C29" s="108" t="s">
        <v>226</v>
      </c>
      <c r="D29" s="101"/>
      <c r="E29" s="101"/>
      <c r="F29" s="101"/>
      <c r="G29" s="82">
        <f>G30</f>
        <v>997.4</v>
      </c>
      <c r="H29" s="75"/>
    </row>
    <row r="30" spans="1:8" s="73" customFormat="1" ht="15.75">
      <c r="A30" s="100" t="s">
        <v>5</v>
      </c>
      <c r="B30" s="134" t="s">
        <v>91</v>
      </c>
      <c r="C30" s="108" t="s">
        <v>226</v>
      </c>
      <c r="D30" s="101" t="s">
        <v>43</v>
      </c>
      <c r="E30" s="101"/>
      <c r="F30" s="101"/>
      <c r="G30" s="82">
        <f>G31</f>
        <v>997.4</v>
      </c>
      <c r="H30" s="75"/>
    </row>
    <row r="31" spans="1:8" s="73" customFormat="1" ht="15.75">
      <c r="A31" s="100" t="s">
        <v>118</v>
      </c>
      <c r="B31" s="134" t="s">
        <v>224</v>
      </c>
      <c r="C31" s="108" t="s">
        <v>226</v>
      </c>
      <c r="D31" s="101" t="s">
        <v>225</v>
      </c>
      <c r="E31" s="101"/>
      <c r="F31" s="101"/>
      <c r="G31" s="82">
        <f>G32</f>
        <v>997.4</v>
      </c>
      <c r="H31" s="75"/>
    </row>
    <row r="32" spans="1:8" s="73" customFormat="1" ht="30">
      <c r="A32" s="90" t="s">
        <v>282</v>
      </c>
      <c r="B32" s="137" t="s">
        <v>353</v>
      </c>
      <c r="C32" s="107" t="s">
        <v>226</v>
      </c>
      <c r="D32" s="91" t="s">
        <v>225</v>
      </c>
      <c r="E32" s="91" t="s">
        <v>410</v>
      </c>
      <c r="F32" s="91"/>
      <c r="G32" s="77">
        <f>G33</f>
        <v>997.4</v>
      </c>
      <c r="H32" s="75"/>
    </row>
    <row r="33" spans="1:8" s="73" customFormat="1" ht="45">
      <c r="A33" s="90" t="s">
        <v>283</v>
      </c>
      <c r="B33" s="135" t="s">
        <v>249</v>
      </c>
      <c r="C33" s="107" t="s">
        <v>226</v>
      </c>
      <c r="D33" s="91" t="s">
        <v>225</v>
      </c>
      <c r="E33" s="91" t="s">
        <v>410</v>
      </c>
      <c r="F33" s="91" t="s">
        <v>250</v>
      </c>
      <c r="G33" s="77">
        <v>997.4</v>
      </c>
      <c r="H33" s="78"/>
    </row>
    <row r="34" spans="1:8" s="73" customFormat="1" ht="54">
      <c r="A34" s="101" t="s">
        <v>6</v>
      </c>
      <c r="B34" s="136" t="s">
        <v>389</v>
      </c>
      <c r="C34" s="108" t="s">
        <v>62</v>
      </c>
      <c r="D34" s="101"/>
      <c r="E34" s="101"/>
      <c r="F34" s="101"/>
      <c r="G34" s="82">
        <f>G35+G58+G62+G66+G79+G90+G101+G110+G114</f>
        <v>136489.60000000003</v>
      </c>
      <c r="H34" s="78"/>
    </row>
    <row r="35" spans="1:8" s="73" customFormat="1" ht="15.75">
      <c r="A35" s="101" t="s">
        <v>8</v>
      </c>
      <c r="B35" s="134" t="s">
        <v>91</v>
      </c>
      <c r="C35" s="108" t="s">
        <v>62</v>
      </c>
      <c r="D35" s="101" t="s">
        <v>43</v>
      </c>
      <c r="E35" s="101"/>
      <c r="F35" s="101"/>
      <c r="G35" s="82">
        <f>G36+G46+G49</f>
        <v>41227</v>
      </c>
      <c r="H35" s="78"/>
    </row>
    <row r="36" spans="1:8" s="73" customFormat="1" ht="47.25">
      <c r="A36" s="101" t="s">
        <v>18</v>
      </c>
      <c r="B36" s="134" t="s">
        <v>139</v>
      </c>
      <c r="C36" s="108" t="s">
        <v>62</v>
      </c>
      <c r="D36" s="101" t="s">
        <v>63</v>
      </c>
      <c r="E36" s="101"/>
      <c r="F36" s="101"/>
      <c r="G36" s="82">
        <f>G37+G41+G44</f>
        <v>20581.6</v>
      </c>
      <c r="H36" s="75"/>
    </row>
    <row r="37" spans="1:8" s="73" customFormat="1" ht="45">
      <c r="A37" s="90" t="s">
        <v>445</v>
      </c>
      <c r="B37" s="135" t="s">
        <v>411</v>
      </c>
      <c r="C37" s="107" t="s">
        <v>62</v>
      </c>
      <c r="D37" s="91" t="s">
        <v>63</v>
      </c>
      <c r="E37" s="91" t="s">
        <v>412</v>
      </c>
      <c r="F37" s="91"/>
      <c r="G37" s="77">
        <f>G38+G39+G40</f>
        <v>17963.2</v>
      </c>
      <c r="H37" s="75"/>
    </row>
    <row r="38" spans="1:8" s="73" customFormat="1" ht="45">
      <c r="A38" s="90" t="s">
        <v>446</v>
      </c>
      <c r="B38" s="135" t="s">
        <v>249</v>
      </c>
      <c r="C38" s="107" t="s">
        <v>62</v>
      </c>
      <c r="D38" s="91" t="s">
        <v>63</v>
      </c>
      <c r="E38" s="91" t="s">
        <v>412</v>
      </c>
      <c r="F38" s="91" t="s">
        <v>250</v>
      </c>
      <c r="G38" s="77">
        <v>16763</v>
      </c>
      <c r="H38" s="74"/>
    </row>
    <row r="39" spans="1:8" s="73" customFormat="1" ht="30">
      <c r="A39" s="90" t="s">
        <v>447</v>
      </c>
      <c r="B39" s="135" t="s">
        <v>253</v>
      </c>
      <c r="C39" s="107" t="s">
        <v>62</v>
      </c>
      <c r="D39" s="91" t="s">
        <v>63</v>
      </c>
      <c r="E39" s="91" t="s">
        <v>412</v>
      </c>
      <c r="F39" s="91" t="s">
        <v>251</v>
      </c>
      <c r="G39" s="77">
        <v>1184.2</v>
      </c>
      <c r="H39" s="74"/>
    </row>
    <row r="40" spans="1:8" s="73" customFormat="1" ht="15">
      <c r="A40" s="90" t="s">
        <v>448</v>
      </c>
      <c r="B40" s="135" t="s">
        <v>254</v>
      </c>
      <c r="C40" s="107" t="s">
        <v>62</v>
      </c>
      <c r="D40" s="91" t="s">
        <v>63</v>
      </c>
      <c r="E40" s="91" t="s">
        <v>412</v>
      </c>
      <c r="F40" s="91" t="s">
        <v>252</v>
      </c>
      <c r="G40" s="77">
        <v>16</v>
      </c>
      <c r="H40" s="75" t="e">
        <f>SUM(#REF!)</f>
        <v>#REF!</v>
      </c>
    </row>
    <row r="41" spans="1:7" s="73" customFormat="1" ht="45">
      <c r="A41" s="102" t="s">
        <v>286</v>
      </c>
      <c r="B41" s="135" t="s">
        <v>362</v>
      </c>
      <c r="C41" s="107" t="s">
        <v>62</v>
      </c>
      <c r="D41" s="91" t="s">
        <v>63</v>
      </c>
      <c r="E41" s="91" t="s">
        <v>505</v>
      </c>
      <c r="F41" s="91"/>
      <c r="G41" s="77">
        <f>G42+G43</f>
        <v>2612.3999999999996</v>
      </c>
    </row>
    <row r="42" spans="1:7" s="73" customFormat="1" ht="45">
      <c r="A42" s="103" t="s">
        <v>288</v>
      </c>
      <c r="B42" s="135" t="s">
        <v>249</v>
      </c>
      <c r="C42" s="107" t="s">
        <v>62</v>
      </c>
      <c r="D42" s="91" t="s">
        <v>63</v>
      </c>
      <c r="E42" s="91" t="s">
        <v>505</v>
      </c>
      <c r="F42" s="91" t="s">
        <v>250</v>
      </c>
      <c r="G42" s="77">
        <v>2447.7</v>
      </c>
    </row>
    <row r="43" spans="1:8" s="73" customFormat="1" ht="30">
      <c r="A43" s="103" t="s">
        <v>289</v>
      </c>
      <c r="B43" s="135" t="s">
        <v>253</v>
      </c>
      <c r="C43" s="107" t="s">
        <v>62</v>
      </c>
      <c r="D43" s="91" t="s">
        <v>63</v>
      </c>
      <c r="E43" s="91" t="s">
        <v>505</v>
      </c>
      <c r="F43" s="91">
        <v>200</v>
      </c>
      <c r="G43" s="77">
        <v>164.7</v>
      </c>
      <c r="H43" s="84" t="e">
        <f>#REF!+#REF!</f>
        <v>#REF!</v>
      </c>
    </row>
    <row r="44" spans="1:8" s="73" customFormat="1" ht="45">
      <c r="A44" s="90" t="s">
        <v>287</v>
      </c>
      <c r="B44" s="135" t="s">
        <v>365</v>
      </c>
      <c r="C44" s="91">
        <v>982</v>
      </c>
      <c r="D44" s="91" t="s">
        <v>63</v>
      </c>
      <c r="E44" s="91" t="s">
        <v>506</v>
      </c>
      <c r="F44" s="91"/>
      <c r="G44" s="77">
        <f>G45</f>
        <v>6</v>
      </c>
      <c r="H44" s="75"/>
    </row>
    <row r="45" spans="1:8" s="73" customFormat="1" ht="30">
      <c r="A45" s="90" t="s">
        <v>290</v>
      </c>
      <c r="B45" s="135" t="s">
        <v>253</v>
      </c>
      <c r="C45" s="107" t="s">
        <v>62</v>
      </c>
      <c r="D45" s="91" t="s">
        <v>63</v>
      </c>
      <c r="E45" s="91" t="s">
        <v>506</v>
      </c>
      <c r="F45" s="91" t="s">
        <v>251</v>
      </c>
      <c r="G45" s="77">
        <v>6</v>
      </c>
      <c r="H45" s="75"/>
    </row>
    <row r="46" spans="1:8" s="80" customFormat="1" ht="15.75">
      <c r="A46" s="100" t="s">
        <v>284</v>
      </c>
      <c r="B46" s="134" t="s">
        <v>76</v>
      </c>
      <c r="C46" s="108" t="s">
        <v>62</v>
      </c>
      <c r="D46" s="101" t="s">
        <v>152</v>
      </c>
      <c r="E46" s="101"/>
      <c r="F46" s="101"/>
      <c r="G46" s="82">
        <f>G47</f>
        <v>150</v>
      </c>
      <c r="H46" s="79">
        <f>SUM(H47)</f>
        <v>0</v>
      </c>
    </row>
    <row r="47" spans="1:8" s="73" customFormat="1" ht="15">
      <c r="A47" s="90" t="s">
        <v>291</v>
      </c>
      <c r="B47" s="135" t="s">
        <v>413</v>
      </c>
      <c r="C47" s="88">
        <v>982</v>
      </c>
      <c r="D47" s="91" t="s">
        <v>152</v>
      </c>
      <c r="E47" s="91" t="s">
        <v>414</v>
      </c>
      <c r="F47" s="91"/>
      <c r="G47" s="77">
        <f>G48</f>
        <v>150</v>
      </c>
      <c r="H47" s="74">
        <v>0</v>
      </c>
    </row>
    <row r="48" spans="1:8" s="73" customFormat="1" ht="15">
      <c r="A48" s="90" t="s">
        <v>292</v>
      </c>
      <c r="B48" s="135" t="s">
        <v>254</v>
      </c>
      <c r="C48" s="88">
        <v>982</v>
      </c>
      <c r="D48" s="91" t="s">
        <v>152</v>
      </c>
      <c r="E48" s="91" t="s">
        <v>414</v>
      </c>
      <c r="F48" s="91" t="s">
        <v>252</v>
      </c>
      <c r="G48" s="77">
        <v>150</v>
      </c>
      <c r="H48" s="74"/>
    </row>
    <row r="49" spans="1:8" s="73" customFormat="1" ht="15.75">
      <c r="A49" s="100" t="s">
        <v>285</v>
      </c>
      <c r="B49" s="134" t="s">
        <v>35</v>
      </c>
      <c r="C49" s="95">
        <v>982</v>
      </c>
      <c r="D49" s="101" t="s">
        <v>132</v>
      </c>
      <c r="E49" s="101"/>
      <c r="F49" s="101"/>
      <c r="G49" s="82">
        <f>G50+G54</f>
        <v>20495.4</v>
      </c>
      <c r="H49" s="74"/>
    </row>
    <row r="50" spans="1:8" s="73" customFormat="1" ht="45">
      <c r="A50" s="90" t="s">
        <v>293</v>
      </c>
      <c r="B50" s="135" t="s">
        <v>415</v>
      </c>
      <c r="C50" s="107" t="s">
        <v>62</v>
      </c>
      <c r="D50" s="91" t="s">
        <v>132</v>
      </c>
      <c r="E50" s="91" t="s">
        <v>416</v>
      </c>
      <c r="F50" s="91"/>
      <c r="G50" s="65">
        <f>G51+G52+G53</f>
        <v>5949</v>
      </c>
      <c r="H50" s="74"/>
    </row>
    <row r="51" spans="1:8" s="73" customFormat="1" ht="45">
      <c r="A51" s="90" t="s">
        <v>295</v>
      </c>
      <c r="B51" s="135" t="s">
        <v>249</v>
      </c>
      <c r="C51" s="107" t="s">
        <v>62</v>
      </c>
      <c r="D51" s="91" t="s">
        <v>132</v>
      </c>
      <c r="E51" s="91" t="s">
        <v>416</v>
      </c>
      <c r="F51" s="91" t="s">
        <v>250</v>
      </c>
      <c r="G51" s="65">
        <v>4797.9</v>
      </c>
      <c r="H51" s="74"/>
    </row>
    <row r="52" spans="1:8" s="73" customFormat="1" ht="30">
      <c r="A52" s="90" t="s">
        <v>296</v>
      </c>
      <c r="B52" s="135" t="s">
        <v>253</v>
      </c>
      <c r="C52" s="107" t="s">
        <v>62</v>
      </c>
      <c r="D52" s="91" t="s">
        <v>132</v>
      </c>
      <c r="E52" s="91" t="s">
        <v>416</v>
      </c>
      <c r="F52" s="91" t="s">
        <v>251</v>
      </c>
      <c r="G52" s="65">
        <v>1150.3</v>
      </c>
      <c r="H52" s="74"/>
    </row>
    <row r="53" spans="1:8" s="73" customFormat="1" ht="15">
      <c r="A53" s="90" t="s">
        <v>297</v>
      </c>
      <c r="B53" s="135" t="s">
        <v>254</v>
      </c>
      <c r="C53" s="107" t="s">
        <v>62</v>
      </c>
      <c r="D53" s="91" t="s">
        <v>132</v>
      </c>
      <c r="E53" s="91" t="s">
        <v>416</v>
      </c>
      <c r="F53" s="91" t="s">
        <v>252</v>
      </c>
      <c r="G53" s="65">
        <v>0.8</v>
      </c>
      <c r="H53" s="74"/>
    </row>
    <row r="54" spans="1:8" s="73" customFormat="1" ht="45">
      <c r="A54" s="90" t="s">
        <v>294</v>
      </c>
      <c r="B54" s="135" t="s">
        <v>417</v>
      </c>
      <c r="C54" s="107" t="s">
        <v>62</v>
      </c>
      <c r="D54" s="91" t="s">
        <v>132</v>
      </c>
      <c r="E54" s="91" t="s">
        <v>418</v>
      </c>
      <c r="F54" s="101"/>
      <c r="G54" s="77">
        <f>G55+G56+G57</f>
        <v>14546.400000000001</v>
      </c>
      <c r="H54" s="74"/>
    </row>
    <row r="55" spans="1:8" s="73" customFormat="1" ht="45">
      <c r="A55" s="90" t="s">
        <v>298</v>
      </c>
      <c r="B55" s="135" t="s">
        <v>249</v>
      </c>
      <c r="C55" s="107" t="s">
        <v>62</v>
      </c>
      <c r="D55" s="91" t="s">
        <v>132</v>
      </c>
      <c r="E55" s="91" t="s">
        <v>418</v>
      </c>
      <c r="F55" s="91" t="s">
        <v>250</v>
      </c>
      <c r="G55" s="77">
        <v>13671.7</v>
      </c>
      <c r="H55" s="74"/>
    </row>
    <row r="56" spans="1:8" s="73" customFormat="1" ht="30">
      <c r="A56" s="90" t="s">
        <v>299</v>
      </c>
      <c r="B56" s="135" t="s">
        <v>253</v>
      </c>
      <c r="C56" s="107" t="s">
        <v>62</v>
      </c>
      <c r="D56" s="91" t="s">
        <v>132</v>
      </c>
      <c r="E56" s="91" t="s">
        <v>418</v>
      </c>
      <c r="F56" s="91" t="s">
        <v>251</v>
      </c>
      <c r="G56" s="77">
        <v>874.6</v>
      </c>
      <c r="H56" s="74"/>
    </row>
    <row r="57" spans="1:8" s="73" customFormat="1" ht="15">
      <c r="A57" s="90" t="s">
        <v>368</v>
      </c>
      <c r="B57" s="135" t="s">
        <v>254</v>
      </c>
      <c r="C57" s="107" t="s">
        <v>62</v>
      </c>
      <c r="D57" s="91" t="s">
        <v>132</v>
      </c>
      <c r="E57" s="91" t="s">
        <v>418</v>
      </c>
      <c r="F57" s="91" t="s">
        <v>252</v>
      </c>
      <c r="G57" s="65">
        <v>0.1</v>
      </c>
      <c r="H57" s="74"/>
    </row>
    <row r="58" spans="1:8" s="73" customFormat="1" ht="31.5">
      <c r="A58" s="100" t="s">
        <v>227</v>
      </c>
      <c r="B58" s="134" t="s">
        <v>90</v>
      </c>
      <c r="C58" s="108" t="s">
        <v>62</v>
      </c>
      <c r="D58" s="101" t="s">
        <v>32</v>
      </c>
      <c r="E58" s="101"/>
      <c r="F58" s="101"/>
      <c r="G58" s="82">
        <f>G59</f>
        <v>500</v>
      </c>
      <c r="H58" s="74"/>
    </row>
    <row r="59" spans="1:8" s="73" customFormat="1" ht="31.5">
      <c r="A59" s="100" t="s">
        <v>228</v>
      </c>
      <c r="B59" s="134" t="s">
        <v>220</v>
      </c>
      <c r="C59" s="108" t="s">
        <v>62</v>
      </c>
      <c r="D59" s="101" t="s">
        <v>33</v>
      </c>
      <c r="E59" s="101"/>
      <c r="F59" s="101"/>
      <c r="G59" s="82">
        <f>G60</f>
        <v>500</v>
      </c>
      <c r="H59" s="81" t="e">
        <f>SUM(#REF!)</f>
        <v>#REF!</v>
      </c>
    </row>
    <row r="60" spans="1:8" s="73" customFormat="1" ht="90">
      <c r="A60" s="90" t="s">
        <v>229</v>
      </c>
      <c r="B60" s="135" t="s">
        <v>395</v>
      </c>
      <c r="C60" s="107" t="s">
        <v>62</v>
      </c>
      <c r="D60" s="91" t="s">
        <v>33</v>
      </c>
      <c r="E60" s="91" t="s">
        <v>419</v>
      </c>
      <c r="F60" s="101"/>
      <c r="G60" s="77">
        <f>G61</f>
        <v>500</v>
      </c>
      <c r="H60" s="79"/>
    </row>
    <row r="61" spans="1:8" s="73" customFormat="1" ht="30">
      <c r="A61" s="90" t="s">
        <v>302</v>
      </c>
      <c r="B61" s="135" t="s">
        <v>253</v>
      </c>
      <c r="C61" s="107" t="s">
        <v>62</v>
      </c>
      <c r="D61" s="91" t="s">
        <v>33</v>
      </c>
      <c r="E61" s="91" t="s">
        <v>419</v>
      </c>
      <c r="F61" s="91" t="s">
        <v>251</v>
      </c>
      <c r="G61" s="77">
        <v>500</v>
      </c>
      <c r="H61" s="79"/>
    </row>
    <row r="62" spans="1:8" s="73" customFormat="1" ht="15.75">
      <c r="A62" s="100" t="s">
        <v>255</v>
      </c>
      <c r="B62" s="134" t="s">
        <v>201</v>
      </c>
      <c r="C62" s="108" t="s">
        <v>62</v>
      </c>
      <c r="D62" s="101" t="s">
        <v>202</v>
      </c>
      <c r="E62" s="101"/>
      <c r="F62" s="101"/>
      <c r="G62" s="82">
        <f>G63</f>
        <v>625.9</v>
      </c>
      <c r="H62" s="79"/>
    </row>
    <row r="63" spans="1:8" s="73" customFormat="1" ht="15.75">
      <c r="A63" s="100" t="s">
        <v>262</v>
      </c>
      <c r="B63" s="134" t="s">
        <v>204</v>
      </c>
      <c r="C63" s="108" t="s">
        <v>62</v>
      </c>
      <c r="D63" s="101" t="s">
        <v>203</v>
      </c>
      <c r="E63" s="101"/>
      <c r="F63" s="101"/>
      <c r="G63" s="82">
        <f>G64</f>
        <v>625.9</v>
      </c>
      <c r="H63" s="79"/>
    </row>
    <row r="64" spans="1:8" s="73" customFormat="1" ht="60">
      <c r="A64" s="90" t="s">
        <v>300</v>
      </c>
      <c r="B64" s="135" t="s">
        <v>394</v>
      </c>
      <c r="C64" s="107" t="s">
        <v>205</v>
      </c>
      <c r="D64" s="91" t="s">
        <v>206</v>
      </c>
      <c r="E64" s="91" t="s">
        <v>420</v>
      </c>
      <c r="F64" s="91"/>
      <c r="G64" s="77">
        <f>G65</f>
        <v>625.9</v>
      </c>
      <c r="H64" s="79"/>
    </row>
    <row r="65" spans="1:8" s="73" customFormat="1" ht="30">
      <c r="A65" s="90" t="s">
        <v>301</v>
      </c>
      <c r="B65" s="135" t="s">
        <v>253</v>
      </c>
      <c r="C65" s="107" t="s">
        <v>62</v>
      </c>
      <c r="D65" s="91" t="s">
        <v>203</v>
      </c>
      <c r="E65" s="91" t="s">
        <v>420</v>
      </c>
      <c r="F65" s="91" t="s">
        <v>251</v>
      </c>
      <c r="G65" s="77">
        <v>625.9</v>
      </c>
      <c r="H65" s="79"/>
    </row>
    <row r="66" spans="1:8" s="73" customFormat="1" ht="15.75">
      <c r="A66" s="100" t="s">
        <v>256</v>
      </c>
      <c r="B66" s="134" t="s">
        <v>89</v>
      </c>
      <c r="C66" s="108" t="s">
        <v>62</v>
      </c>
      <c r="D66" s="101" t="s">
        <v>31</v>
      </c>
      <c r="E66" s="101"/>
      <c r="F66" s="101"/>
      <c r="G66" s="82">
        <f>G67</f>
        <v>58578.7</v>
      </c>
      <c r="H66" s="79"/>
    </row>
    <row r="67" spans="1:8" s="76" customFormat="1" ht="15.75">
      <c r="A67" s="100" t="s">
        <v>263</v>
      </c>
      <c r="B67" s="134" t="s">
        <v>105</v>
      </c>
      <c r="C67" s="108" t="s">
        <v>62</v>
      </c>
      <c r="D67" s="101" t="s">
        <v>75</v>
      </c>
      <c r="E67" s="101"/>
      <c r="F67" s="101"/>
      <c r="G67" s="82">
        <f>G68+G77</f>
        <v>58578.7</v>
      </c>
      <c r="H67" s="83"/>
    </row>
    <row r="68" spans="1:9" s="76" customFormat="1" ht="60">
      <c r="A68" s="90" t="s">
        <v>303</v>
      </c>
      <c r="B68" s="135" t="s">
        <v>504</v>
      </c>
      <c r="C68" s="89" t="s">
        <v>62</v>
      </c>
      <c r="D68" s="90" t="s">
        <v>75</v>
      </c>
      <c r="E68" s="91" t="s">
        <v>421</v>
      </c>
      <c r="F68" s="91"/>
      <c r="G68" s="77">
        <f>G69+G71+G73+G75</f>
        <v>58458.7</v>
      </c>
      <c r="H68" s="83"/>
      <c r="I68" s="123"/>
    </row>
    <row r="69" spans="1:8" s="76" customFormat="1" ht="30">
      <c r="A69" s="90" t="s">
        <v>304</v>
      </c>
      <c r="B69" s="135" t="s">
        <v>423</v>
      </c>
      <c r="C69" s="89" t="s">
        <v>62</v>
      </c>
      <c r="D69" s="90" t="s">
        <v>75</v>
      </c>
      <c r="E69" s="91" t="s">
        <v>422</v>
      </c>
      <c r="F69" s="91"/>
      <c r="G69" s="77">
        <f>G70</f>
        <v>51450.6</v>
      </c>
      <c r="H69" s="83"/>
    </row>
    <row r="70" spans="1:8" s="76" customFormat="1" ht="30">
      <c r="A70" s="90" t="s">
        <v>308</v>
      </c>
      <c r="B70" s="135" t="s">
        <v>253</v>
      </c>
      <c r="C70" s="89" t="s">
        <v>62</v>
      </c>
      <c r="D70" s="90" t="s">
        <v>75</v>
      </c>
      <c r="E70" s="91" t="s">
        <v>422</v>
      </c>
      <c r="F70" s="91" t="s">
        <v>251</v>
      </c>
      <c r="G70" s="65">
        <v>51450.6</v>
      </c>
      <c r="H70" s="83"/>
    </row>
    <row r="71" spans="1:8" s="76" customFormat="1" ht="30">
      <c r="A71" s="90" t="s">
        <v>305</v>
      </c>
      <c r="B71" s="135" t="s">
        <v>396</v>
      </c>
      <c r="C71" s="89" t="s">
        <v>62</v>
      </c>
      <c r="D71" s="90" t="s">
        <v>75</v>
      </c>
      <c r="E71" s="91" t="s">
        <v>424</v>
      </c>
      <c r="F71" s="91"/>
      <c r="G71" s="77">
        <f>G72</f>
        <v>1543.1</v>
      </c>
      <c r="H71" s="83"/>
    </row>
    <row r="72" spans="1:8" s="76" customFormat="1" ht="30">
      <c r="A72" s="90" t="s">
        <v>309</v>
      </c>
      <c r="B72" s="135" t="s">
        <v>253</v>
      </c>
      <c r="C72" s="93">
        <v>982</v>
      </c>
      <c r="D72" s="93" t="s">
        <v>75</v>
      </c>
      <c r="E72" s="91" t="s">
        <v>424</v>
      </c>
      <c r="F72" s="91" t="s">
        <v>251</v>
      </c>
      <c r="G72" s="77">
        <v>1543.1</v>
      </c>
      <c r="H72" s="83"/>
    </row>
    <row r="73" spans="1:8" s="76" customFormat="1" ht="30">
      <c r="A73" s="90" t="s">
        <v>306</v>
      </c>
      <c r="B73" s="135" t="s">
        <v>425</v>
      </c>
      <c r="C73" s="93">
        <v>982</v>
      </c>
      <c r="D73" s="93" t="s">
        <v>75</v>
      </c>
      <c r="E73" s="91" t="s">
        <v>426</v>
      </c>
      <c r="F73" s="91"/>
      <c r="G73" s="77">
        <f>G74</f>
        <v>377.1</v>
      </c>
      <c r="H73" s="83"/>
    </row>
    <row r="74" spans="1:8" s="76" customFormat="1" ht="30">
      <c r="A74" s="90" t="s">
        <v>310</v>
      </c>
      <c r="B74" s="135" t="s">
        <v>253</v>
      </c>
      <c r="C74" s="93">
        <v>982</v>
      </c>
      <c r="D74" s="93" t="s">
        <v>75</v>
      </c>
      <c r="E74" s="91" t="s">
        <v>426</v>
      </c>
      <c r="F74" s="91" t="s">
        <v>251</v>
      </c>
      <c r="G74" s="77">
        <v>377.1</v>
      </c>
      <c r="H74" s="83"/>
    </row>
    <row r="75" spans="1:8" s="76" customFormat="1" ht="30">
      <c r="A75" s="90" t="s">
        <v>307</v>
      </c>
      <c r="B75" s="135" t="s">
        <v>397</v>
      </c>
      <c r="C75" s="93">
        <v>982</v>
      </c>
      <c r="D75" s="93" t="s">
        <v>75</v>
      </c>
      <c r="E75" s="91" t="s">
        <v>427</v>
      </c>
      <c r="F75" s="91"/>
      <c r="G75" s="77">
        <f>G76</f>
        <v>5087.9</v>
      </c>
      <c r="H75" s="83"/>
    </row>
    <row r="76" spans="1:8" s="76" customFormat="1" ht="30">
      <c r="A76" s="90" t="s">
        <v>311</v>
      </c>
      <c r="B76" s="135" t="s">
        <v>253</v>
      </c>
      <c r="C76" s="93">
        <v>982</v>
      </c>
      <c r="D76" s="93" t="s">
        <v>75</v>
      </c>
      <c r="E76" s="91" t="s">
        <v>427</v>
      </c>
      <c r="F76" s="91" t="s">
        <v>251</v>
      </c>
      <c r="G76" s="65">
        <v>5087.9</v>
      </c>
      <c r="H76" s="83"/>
    </row>
    <row r="77" spans="1:8" s="76" customFormat="1" ht="30">
      <c r="A77" s="90" t="s">
        <v>429</v>
      </c>
      <c r="B77" s="135" t="s">
        <v>475</v>
      </c>
      <c r="C77" s="93">
        <v>982</v>
      </c>
      <c r="D77" s="93" t="s">
        <v>75</v>
      </c>
      <c r="E77" s="91" t="s">
        <v>428</v>
      </c>
      <c r="F77" s="91"/>
      <c r="G77" s="77">
        <f>G78</f>
        <v>120</v>
      </c>
      <c r="H77" s="83"/>
    </row>
    <row r="78" spans="1:8" s="76" customFormat="1" ht="30">
      <c r="A78" s="90" t="s">
        <v>430</v>
      </c>
      <c r="B78" s="135" t="s">
        <v>253</v>
      </c>
      <c r="C78" s="93">
        <v>982</v>
      </c>
      <c r="D78" s="93" t="s">
        <v>75</v>
      </c>
      <c r="E78" s="91" t="s">
        <v>428</v>
      </c>
      <c r="F78" s="91" t="s">
        <v>251</v>
      </c>
      <c r="G78" s="65">
        <v>120</v>
      </c>
      <c r="H78" s="83"/>
    </row>
    <row r="79" spans="1:8" s="73" customFormat="1" ht="15.75">
      <c r="A79" s="100" t="s">
        <v>257</v>
      </c>
      <c r="B79" s="134" t="s">
        <v>88</v>
      </c>
      <c r="C79" s="110">
        <v>982</v>
      </c>
      <c r="D79" s="101" t="s">
        <v>34</v>
      </c>
      <c r="E79" s="111"/>
      <c r="F79" s="101"/>
      <c r="G79" s="82">
        <f>G80+G83</f>
        <v>2424.6000000000004</v>
      </c>
      <c r="H79" s="74"/>
    </row>
    <row r="80" spans="1:8" s="73" customFormat="1" ht="15.75">
      <c r="A80" s="100" t="s">
        <v>264</v>
      </c>
      <c r="B80" s="134" t="s">
        <v>37</v>
      </c>
      <c r="C80" s="108" t="s">
        <v>62</v>
      </c>
      <c r="D80" s="101" t="s">
        <v>38</v>
      </c>
      <c r="E80" s="110"/>
      <c r="F80" s="101"/>
      <c r="G80" s="82">
        <f>G81</f>
        <v>1344.7</v>
      </c>
      <c r="H80" s="74" t="e">
        <f>SUM(#REF!)</f>
        <v>#REF!</v>
      </c>
    </row>
    <row r="81" spans="1:8" s="73" customFormat="1" ht="30">
      <c r="A81" s="102" t="s">
        <v>312</v>
      </c>
      <c r="B81" s="138" t="s">
        <v>393</v>
      </c>
      <c r="C81" s="107" t="s">
        <v>62</v>
      </c>
      <c r="D81" s="91" t="s">
        <v>38</v>
      </c>
      <c r="E81" s="91" t="s">
        <v>431</v>
      </c>
      <c r="F81" s="93"/>
      <c r="G81" s="77">
        <f>G82</f>
        <v>1344.7</v>
      </c>
      <c r="H81" s="84" t="e">
        <f>H82+H88</f>
        <v>#REF!</v>
      </c>
    </row>
    <row r="82" spans="1:8" s="73" customFormat="1" ht="30">
      <c r="A82" s="90" t="s">
        <v>313</v>
      </c>
      <c r="B82" s="135" t="s">
        <v>253</v>
      </c>
      <c r="C82" s="107" t="s">
        <v>62</v>
      </c>
      <c r="D82" s="91" t="s">
        <v>38</v>
      </c>
      <c r="E82" s="91" t="s">
        <v>431</v>
      </c>
      <c r="F82" s="91">
        <v>200</v>
      </c>
      <c r="G82" s="77">
        <v>1344.7</v>
      </c>
      <c r="H82" s="79" t="e">
        <f>#REF!+#REF!+#REF!+#REF!</f>
        <v>#REF!</v>
      </c>
    </row>
    <row r="83" spans="1:8" s="73" customFormat="1" ht="15.75">
      <c r="A83" s="100" t="s">
        <v>265</v>
      </c>
      <c r="B83" s="134" t="s">
        <v>160</v>
      </c>
      <c r="C83" s="108" t="s">
        <v>62</v>
      </c>
      <c r="D83" s="101" t="s">
        <v>161</v>
      </c>
      <c r="E83" s="110"/>
      <c r="F83" s="101"/>
      <c r="G83" s="82">
        <f>G84+G86+G88</f>
        <v>1079.9</v>
      </c>
      <c r="H83" s="75"/>
    </row>
    <row r="84" spans="1:8" s="73" customFormat="1" ht="135">
      <c r="A84" s="90" t="s">
        <v>314</v>
      </c>
      <c r="B84" s="135" t="s">
        <v>392</v>
      </c>
      <c r="C84" s="107" t="s">
        <v>62</v>
      </c>
      <c r="D84" s="91" t="s">
        <v>161</v>
      </c>
      <c r="E84" s="91" t="s">
        <v>432</v>
      </c>
      <c r="F84" s="91"/>
      <c r="G84" s="77">
        <f>G85</f>
        <v>385.6</v>
      </c>
      <c r="H84" s="75"/>
    </row>
    <row r="85" spans="1:8" s="73" customFormat="1" ht="30">
      <c r="A85" s="90" t="s">
        <v>316</v>
      </c>
      <c r="B85" s="135" t="s">
        <v>253</v>
      </c>
      <c r="C85" s="107" t="s">
        <v>62</v>
      </c>
      <c r="D85" s="91" t="s">
        <v>161</v>
      </c>
      <c r="E85" s="91" t="s">
        <v>432</v>
      </c>
      <c r="F85" s="91">
        <v>200</v>
      </c>
      <c r="G85" s="77">
        <v>385.6</v>
      </c>
      <c r="H85" s="75"/>
    </row>
    <row r="86" spans="1:8" s="73" customFormat="1" ht="30">
      <c r="A86" s="90" t="s">
        <v>315</v>
      </c>
      <c r="B86" s="135" t="s">
        <v>391</v>
      </c>
      <c r="C86" s="107" t="s">
        <v>62</v>
      </c>
      <c r="D86" s="91" t="s">
        <v>161</v>
      </c>
      <c r="E86" s="91" t="s">
        <v>433</v>
      </c>
      <c r="F86" s="91"/>
      <c r="G86" s="77">
        <f>G87</f>
        <v>402.3</v>
      </c>
      <c r="H86" s="74" t="e">
        <f>SUM(#REF!)</f>
        <v>#REF!</v>
      </c>
    </row>
    <row r="87" spans="1:8" s="73" customFormat="1" ht="30">
      <c r="A87" s="90" t="s">
        <v>317</v>
      </c>
      <c r="B87" s="135" t="s">
        <v>253</v>
      </c>
      <c r="C87" s="107" t="s">
        <v>62</v>
      </c>
      <c r="D87" s="91" t="s">
        <v>161</v>
      </c>
      <c r="E87" s="91" t="s">
        <v>433</v>
      </c>
      <c r="F87" s="91">
        <v>200</v>
      </c>
      <c r="G87" s="77">
        <v>402.3</v>
      </c>
      <c r="H87" s="74" t="e">
        <f>SUM(#REF!)</f>
        <v>#REF!</v>
      </c>
    </row>
    <row r="88" spans="1:8" s="73" customFormat="1" ht="45">
      <c r="A88" s="90" t="s">
        <v>340</v>
      </c>
      <c r="B88" s="135" t="s">
        <v>390</v>
      </c>
      <c r="C88" s="88">
        <v>982</v>
      </c>
      <c r="D88" s="91" t="s">
        <v>161</v>
      </c>
      <c r="E88" s="91" t="s">
        <v>434</v>
      </c>
      <c r="F88" s="91"/>
      <c r="G88" s="77">
        <f>G89</f>
        <v>292</v>
      </c>
      <c r="H88" s="79" t="e">
        <f>SUM(#REF!)</f>
        <v>#REF!</v>
      </c>
    </row>
    <row r="89" spans="1:8" s="73" customFormat="1" ht="30">
      <c r="A89" s="90" t="s">
        <v>341</v>
      </c>
      <c r="B89" s="135" t="s">
        <v>253</v>
      </c>
      <c r="C89" s="88">
        <v>982</v>
      </c>
      <c r="D89" s="91" t="s">
        <v>161</v>
      </c>
      <c r="E89" s="91" t="s">
        <v>434</v>
      </c>
      <c r="F89" s="91">
        <v>200</v>
      </c>
      <c r="G89" s="77">
        <v>292</v>
      </c>
      <c r="H89" s="79"/>
    </row>
    <row r="90" spans="1:8" s="73" customFormat="1" ht="15.75">
      <c r="A90" s="100" t="s">
        <v>258</v>
      </c>
      <c r="B90" s="134" t="s">
        <v>140</v>
      </c>
      <c r="C90" s="95">
        <v>982</v>
      </c>
      <c r="D90" s="101" t="s">
        <v>40</v>
      </c>
      <c r="E90" s="101"/>
      <c r="F90" s="101"/>
      <c r="G90" s="82">
        <f>G91</f>
        <v>6173.1</v>
      </c>
      <c r="H90" s="79"/>
    </row>
    <row r="91" spans="1:8" s="73" customFormat="1" ht="15.75">
      <c r="A91" s="100" t="s">
        <v>266</v>
      </c>
      <c r="B91" s="134" t="s">
        <v>41</v>
      </c>
      <c r="C91" s="95">
        <v>982</v>
      </c>
      <c r="D91" s="101" t="s">
        <v>42</v>
      </c>
      <c r="E91" s="101"/>
      <c r="F91" s="101"/>
      <c r="G91" s="82">
        <f>G92+G94</f>
        <v>6173.1</v>
      </c>
      <c r="H91" s="79"/>
    </row>
    <row r="92" spans="1:8" s="73" customFormat="1" ht="45">
      <c r="A92" s="90" t="s">
        <v>318</v>
      </c>
      <c r="B92" s="135" t="s">
        <v>339</v>
      </c>
      <c r="C92" s="107" t="s">
        <v>62</v>
      </c>
      <c r="D92" s="91" t="s">
        <v>42</v>
      </c>
      <c r="E92" s="91" t="s">
        <v>435</v>
      </c>
      <c r="F92" s="91"/>
      <c r="G92" s="77">
        <f>G93</f>
        <v>4265.7</v>
      </c>
      <c r="H92" s="79"/>
    </row>
    <row r="93" spans="1:8" s="73" customFormat="1" ht="30">
      <c r="A93" s="90" t="s">
        <v>322</v>
      </c>
      <c r="B93" s="135" t="s">
        <v>253</v>
      </c>
      <c r="C93" s="107" t="s">
        <v>62</v>
      </c>
      <c r="D93" s="91" t="s">
        <v>42</v>
      </c>
      <c r="E93" s="91" t="s">
        <v>435</v>
      </c>
      <c r="F93" s="91">
        <v>200</v>
      </c>
      <c r="G93" s="77">
        <v>4265.7</v>
      </c>
      <c r="H93" s="79"/>
    </row>
    <row r="94" spans="1:8" s="73" customFormat="1" ht="45">
      <c r="A94" s="90" t="s">
        <v>319</v>
      </c>
      <c r="B94" s="135" t="s">
        <v>231</v>
      </c>
      <c r="C94" s="107" t="s">
        <v>62</v>
      </c>
      <c r="D94" s="91" t="s">
        <v>42</v>
      </c>
      <c r="E94" s="91" t="s">
        <v>436</v>
      </c>
      <c r="F94" s="91"/>
      <c r="G94" s="77">
        <f>G95+G97+G99</f>
        <v>1907.4</v>
      </c>
      <c r="H94" s="79"/>
    </row>
    <row r="95" spans="1:8" s="73" customFormat="1" ht="45">
      <c r="A95" s="90" t="s">
        <v>320</v>
      </c>
      <c r="B95" s="135" t="s">
        <v>232</v>
      </c>
      <c r="C95" s="107" t="s">
        <v>62</v>
      </c>
      <c r="D95" s="91" t="s">
        <v>42</v>
      </c>
      <c r="E95" s="91" t="s">
        <v>437</v>
      </c>
      <c r="F95" s="91"/>
      <c r="G95" s="77">
        <f>G96</f>
        <v>840.6</v>
      </c>
      <c r="H95" s="79"/>
    </row>
    <row r="96" spans="1:8" s="73" customFormat="1" ht="30">
      <c r="A96" s="90" t="s">
        <v>323</v>
      </c>
      <c r="B96" s="135" t="s">
        <v>253</v>
      </c>
      <c r="C96" s="107" t="s">
        <v>62</v>
      </c>
      <c r="D96" s="91" t="s">
        <v>42</v>
      </c>
      <c r="E96" s="91" t="s">
        <v>437</v>
      </c>
      <c r="F96" s="91">
        <v>200</v>
      </c>
      <c r="G96" s="77">
        <v>840.6</v>
      </c>
      <c r="H96" s="79"/>
    </row>
    <row r="97" spans="1:8" s="73" customFormat="1" ht="15">
      <c r="A97" s="90" t="s">
        <v>321</v>
      </c>
      <c r="B97" s="135" t="s">
        <v>233</v>
      </c>
      <c r="C97" s="107" t="s">
        <v>62</v>
      </c>
      <c r="D97" s="91" t="s">
        <v>42</v>
      </c>
      <c r="E97" s="91" t="s">
        <v>438</v>
      </c>
      <c r="F97" s="91"/>
      <c r="G97" s="77">
        <f>G98</f>
        <v>258.2</v>
      </c>
      <c r="H97" s="79"/>
    </row>
    <row r="98" spans="1:8" s="73" customFormat="1" ht="30">
      <c r="A98" s="90" t="s">
        <v>324</v>
      </c>
      <c r="B98" s="135" t="s">
        <v>253</v>
      </c>
      <c r="C98" s="107" t="s">
        <v>62</v>
      </c>
      <c r="D98" s="91" t="s">
        <v>42</v>
      </c>
      <c r="E98" s="91" t="s">
        <v>438</v>
      </c>
      <c r="F98" s="91">
        <v>200</v>
      </c>
      <c r="G98" s="77">
        <v>258.2</v>
      </c>
      <c r="H98" s="79"/>
    </row>
    <row r="99" spans="1:8" s="73" customFormat="1" ht="45">
      <c r="A99" s="90" t="s">
        <v>337</v>
      </c>
      <c r="B99" s="135" t="s">
        <v>503</v>
      </c>
      <c r="C99" s="107" t="s">
        <v>62</v>
      </c>
      <c r="D99" s="91" t="s">
        <v>42</v>
      </c>
      <c r="E99" s="91" t="s">
        <v>439</v>
      </c>
      <c r="F99" s="91"/>
      <c r="G99" s="77">
        <f>G100</f>
        <v>808.6</v>
      </c>
      <c r="H99" s="79"/>
    </row>
    <row r="100" spans="1:8" s="73" customFormat="1" ht="30">
      <c r="A100" s="90" t="s">
        <v>338</v>
      </c>
      <c r="B100" s="135" t="s">
        <v>253</v>
      </c>
      <c r="C100" s="107" t="s">
        <v>62</v>
      </c>
      <c r="D100" s="91" t="s">
        <v>42</v>
      </c>
      <c r="E100" s="91" t="s">
        <v>439</v>
      </c>
      <c r="F100" s="91">
        <v>200</v>
      </c>
      <c r="G100" s="77">
        <v>808.6</v>
      </c>
      <c r="H100" s="79"/>
    </row>
    <row r="101" spans="1:8" s="73" customFormat="1" ht="15.75">
      <c r="A101" s="100" t="s">
        <v>259</v>
      </c>
      <c r="B101" s="134" t="s">
        <v>87</v>
      </c>
      <c r="C101" s="108" t="s">
        <v>62</v>
      </c>
      <c r="D101" s="101" t="s">
        <v>39</v>
      </c>
      <c r="E101" s="101"/>
      <c r="F101" s="101"/>
      <c r="G101" s="82">
        <f>G102+G105</f>
        <v>19306.1</v>
      </c>
      <c r="H101" s="79"/>
    </row>
    <row r="102" spans="1:8" s="73" customFormat="1" ht="15.75">
      <c r="A102" s="100" t="s">
        <v>267</v>
      </c>
      <c r="B102" s="134" t="s">
        <v>156</v>
      </c>
      <c r="C102" s="108" t="s">
        <v>62</v>
      </c>
      <c r="D102" s="101" t="s">
        <v>157</v>
      </c>
      <c r="E102" s="101"/>
      <c r="F102" s="101"/>
      <c r="G102" s="82">
        <f>G103</f>
        <v>1563</v>
      </c>
      <c r="H102" s="75" t="e">
        <f>SUM(#REF!)</f>
        <v>#REF!</v>
      </c>
    </row>
    <row r="103" spans="1:7" s="73" customFormat="1" ht="30">
      <c r="A103" s="90" t="s">
        <v>325</v>
      </c>
      <c r="B103" s="135" t="s">
        <v>208</v>
      </c>
      <c r="C103" s="107" t="s">
        <v>62</v>
      </c>
      <c r="D103" s="91" t="s">
        <v>157</v>
      </c>
      <c r="E103" s="91" t="s">
        <v>440</v>
      </c>
      <c r="F103" s="91"/>
      <c r="G103" s="77">
        <f>G104</f>
        <v>1563</v>
      </c>
    </row>
    <row r="104" spans="1:7" s="73" customFormat="1" ht="15">
      <c r="A104" s="90" t="s">
        <v>326</v>
      </c>
      <c r="B104" s="135" t="s">
        <v>271</v>
      </c>
      <c r="C104" s="107" t="s">
        <v>62</v>
      </c>
      <c r="D104" s="91" t="s">
        <v>157</v>
      </c>
      <c r="E104" s="91" t="s">
        <v>440</v>
      </c>
      <c r="F104" s="91" t="s">
        <v>270</v>
      </c>
      <c r="G104" s="77">
        <v>1563</v>
      </c>
    </row>
    <row r="105" spans="1:7" s="73" customFormat="1" ht="15.75">
      <c r="A105" s="100" t="s">
        <v>327</v>
      </c>
      <c r="B105" s="134" t="s">
        <v>74</v>
      </c>
      <c r="C105" s="108" t="s">
        <v>62</v>
      </c>
      <c r="D105" s="101" t="s">
        <v>36</v>
      </c>
      <c r="E105" s="101"/>
      <c r="F105" s="101"/>
      <c r="G105" s="82">
        <f>G106+G108</f>
        <v>17743.1</v>
      </c>
    </row>
    <row r="106" spans="1:8" s="73" customFormat="1" ht="45">
      <c r="A106" s="90" t="s">
        <v>328</v>
      </c>
      <c r="B106" s="135" t="s">
        <v>363</v>
      </c>
      <c r="C106" s="88">
        <v>982</v>
      </c>
      <c r="D106" s="91" t="s">
        <v>36</v>
      </c>
      <c r="E106" s="91" t="s">
        <v>507</v>
      </c>
      <c r="F106" s="91"/>
      <c r="G106" s="77">
        <f>G107</f>
        <v>9756.1</v>
      </c>
      <c r="H106" s="75" t="e">
        <f>H108+#REF!</f>
        <v>#REF!</v>
      </c>
    </row>
    <row r="107" spans="1:8" s="76" customFormat="1" ht="15">
      <c r="A107" s="90" t="s">
        <v>330</v>
      </c>
      <c r="B107" s="135" t="s">
        <v>271</v>
      </c>
      <c r="C107" s="107" t="s">
        <v>62</v>
      </c>
      <c r="D107" s="91" t="s">
        <v>36</v>
      </c>
      <c r="E107" s="91" t="s">
        <v>507</v>
      </c>
      <c r="F107" s="91" t="s">
        <v>270</v>
      </c>
      <c r="G107" s="77">
        <v>9756.1</v>
      </c>
      <c r="H107" s="83"/>
    </row>
    <row r="108" spans="1:8" s="86" customFormat="1" ht="45">
      <c r="A108" s="90" t="s">
        <v>329</v>
      </c>
      <c r="B108" s="135" t="s">
        <v>364</v>
      </c>
      <c r="C108" s="88">
        <v>982</v>
      </c>
      <c r="D108" s="91" t="s">
        <v>36</v>
      </c>
      <c r="E108" s="91" t="s">
        <v>508</v>
      </c>
      <c r="F108" s="91"/>
      <c r="G108" s="77">
        <f>G109</f>
        <v>7987</v>
      </c>
      <c r="H108" s="85">
        <v>0</v>
      </c>
    </row>
    <row r="109" spans="1:8" s="86" customFormat="1" ht="15">
      <c r="A109" s="90" t="s">
        <v>331</v>
      </c>
      <c r="B109" s="135" t="s">
        <v>271</v>
      </c>
      <c r="C109" s="88">
        <v>982</v>
      </c>
      <c r="D109" s="91" t="s">
        <v>36</v>
      </c>
      <c r="E109" s="91" t="s">
        <v>508</v>
      </c>
      <c r="F109" s="91" t="s">
        <v>270</v>
      </c>
      <c r="G109" s="77">
        <v>7987</v>
      </c>
      <c r="H109" s="85"/>
    </row>
    <row r="110" spans="1:8" s="86" customFormat="1" ht="15.75">
      <c r="A110" s="100" t="s">
        <v>260</v>
      </c>
      <c r="B110" s="134" t="s">
        <v>141</v>
      </c>
      <c r="C110" s="95">
        <v>982</v>
      </c>
      <c r="D110" s="96" t="s">
        <v>124</v>
      </c>
      <c r="E110" s="96"/>
      <c r="F110" s="96"/>
      <c r="G110" s="82">
        <f>G111</f>
        <v>6844.2</v>
      </c>
      <c r="H110" s="85"/>
    </row>
    <row r="111" spans="1:8" s="73" customFormat="1" ht="15.75">
      <c r="A111" s="100" t="s">
        <v>268</v>
      </c>
      <c r="B111" s="139" t="s">
        <v>142</v>
      </c>
      <c r="C111" s="95">
        <v>982</v>
      </c>
      <c r="D111" s="96" t="s">
        <v>125</v>
      </c>
      <c r="E111" s="96"/>
      <c r="F111" s="96"/>
      <c r="G111" s="82">
        <f>G112</f>
        <v>6844.2</v>
      </c>
      <c r="H111" s="74"/>
    </row>
    <row r="112" spans="1:8" s="73" customFormat="1" ht="75">
      <c r="A112" s="90" t="s">
        <v>332</v>
      </c>
      <c r="B112" s="140" t="s">
        <v>441</v>
      </c>
      <c r="C112" s="88">
        <v>982</v>
      </c>
      <c r="D112" s="97" t="s">
        <v>125</v>
      </c>
      <c r="E112" s="91" t="s">
        <v>442</v>
      </c>
      <c r="F112" s="97"/>
      <c r="G112" s="77">
        <f>G113</f>
        <v>6844.2</v>
      </c>
      <c r="H112" s="74"/>
    </row>
    <row r="113" spans="1:8" s="73" customFormat="1" ht="30">
      <c r="A113" s="90" t="s">
        <v>333</v>
      </c>
      <c r="B113" s="135" t="s">
        <v>253</v>
      </c>
      <c r="C113" s="107" t="s">
        <v>62</v>
      </c>
      <c r="D113" s="91" t="s">
        <v>125</v>
      </c>
      <c r="E113" s="91" t="s">
        <v>442</v>
      </c>
      <c r="F113" s="91">
        <v>200</v>
      </c>
      <c r="G113" s="77">
        <v>6844.2</v>
      </c>
      <c r="H113" s="87"/>
    </row>
    <row r="114" spans="1:8" s="73" customFormat="1" ht="15.75">
      <c r="A114" s="100" t="s">
        <v>261</v>
      </c>
      <c r="B114" s="134" t="s">
        <v>122</v>
      </c>
      <c r="C114" s="108" t="s">
        <v>62</v>
      </c>
      <c r="D114" s="101" t="s">
        <v>121</v>
      </c>
      <c r="E114" s="101"/>
      <c r="F114" s="101"/>
      <c r="G114" s="82">
        <f>G115</f>
        <v>810</v>
      </c>
      <c r="H114" s="87"/>
    </row>
    <row r="115" spans="1:7" s="73" customFormat="1" ht="15.75">
      <c r="A115" s="100" t="s">
        <v>269</v>
      </c>
      <c r="B115" s="134" t="s">
        <v>129</v>
      </c>
      <c r="C115" s="108" t="s">
        <v>62</v>
      </c>
      <c r="D115" s="101" t="s">
        <v>123</v>
      </c>
      <c r="E115" s="101"/>
      <c r="F115" s="101"/>
      <c r="G115" s="82">
        <f>G116</f>
        <v>810</v>
      </c>
    </row>
    <row r="116" spans="1:7" s="73" customFormat="1" ht="45">
      <c r="A116" s="90" t="s">
        <v>334</v>
      </c>
      <c r="B116" s="135" t="s">
        <v>443</v>
      </c>
      <c r="C116" s="107" t="s">
        <v>62</v>
      </c>
      <c r="D116" s="91" t="s">
        <v>123</v>
      </c>
      <c r="E116" s="91" t="s">
        <v>444</v>
      </c>
      <c r="F116" s="101"/>
      <c r="G116" s="77">
        <f>G117</f>
        <v>810</v>
      </c>
    </row>
    <row r="117" spans="1:7" s="73" customFormat="1" ht="30">
      <c r="A117" s="90" t="s">
        <v>335</v>
      </c>
      <c r="B117" s="135" t="s">
        <v>253</v>
      </c>
      <c r="C117" s="107" t="s">
        <v>62</v>
      </c>
      <c r="D117" s="91" t="s">
        <v>123</v>
      </c>
      <c r="E117" s="91" t="s">
        <v>444</v>
      </c>
      <c r="F117" s="91">
        <v>200</v>
      </c>
      <c r="G117" s="77">
        <v>810</v>
      </c>
    </row>
    <row r="118" spans="1:7" ht="15.75">
      <c r="A118" s="100"/>
      <c r="B118" s="134" t="s">
        <v>244</v>
      </c>
      <c r="C118" s="92"/>
      <c r="D118" s="112"/>
      <c r="E118" s="101"/>
      <c r="F118" s="101"/>
      <c r="G118" s="82">
        <f>G13+G29+G34</f>
        <v>149019.40000000002</v>
      </c>
    </row>
    <row r="119" spans="2:7" ht="15">
      <c r="B119" s="113"/>
      <c r="G119" s="114"/>
    </row>
    <row r="120" ht="15">
      <c r="B120" s="113"/>
    </row>
    <row r="121" spans="2:7" ht="15">
      <c r="B121" s="98"/>
      <c r="G121" s="120"/>
    </row>
    <row r="123" ht="15">
      <c r="B123" s="113"/>
    </row>
  </sheetData>
  <sheetProtection/>
  <mergeCells count="8">
    <mergeCell ref="C3:G3"/>
    <mergeCell ref="C1:G1"/>
    <mergeCell ref="C2:G2"/>
    <mergeCell ref="A11:F11"/>
    <mergeCell ref="C7:G7"/>
    <mergeCell ref="C5:G5"/>
    <mergeCell ref="C6:G6"/>
    <mergeCell ref="C4:G4"/>
  </mergeCells>
  <printOptions/>
  <pageMargins left="0.22" right="0.16" top="0.2" bottom="0.16" header="0.16" footer="0.16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8"/>
  <sheetViews>
    <sheetView zoomScale="81" zoomScaleNormal="81" workbookViewId="0" topLeftCell="A4">
      <selection activeCell="D34" sqref="D34"/>
    </sheetView>
  </sheetViews>
  <sheetFormatPr defaultColWidth="9.00390625" defaultRowHeight="12.75"/>
  <cols>
    <col min="1" max="1" width="10.625" style="98" customWidth="1"/>
    <col min="2" max="2" width="85.00390625" style="94" customWidth="1"/>
    <col min="3" max="3" width="7.125" style="94" customWidth="1"/>
    <col min="4" max="4" width="17.00390625" style="94" customWidth="1"/>
    <col min="5" max="5" width="5.125" style="94" customWidth="1"/>
    <col min="6" max="6" width="13.25390625" style="94" customWidth="1"/>
    <col min="7" max="7" width="3.375" style="33" hidden="1" customWidth="1"/>
    <col min="8" max="8" width="9.125" style="33" customWidth="1"/>
    <col min="9" max="9" width="9.625" style="33" bestFit="1" customWidth="1"/>
    <col min="10" max="16384" width="9.125" style="33" customWidth="1"/>
  </cols>
  <sheetData>
    <row r="1" spans="3:6" ht="15">
      <c r="C1" s="158" t="s">
        <v>235</v>
      </c>
      <c r="D1" s="158"/>
      <c r="E1" s="158"/>
      <c r="F1" s="158"/>
    </row>
    <row r="2" spans="3:6" ht="15">
      <c r="C2" s="158" t="s">
        <v>370</v>
      </c>
      <c r="D2" s="158"/>
      <c r="E2" s="158"/>
      <c r="F2" s="158"/>
    </row>
    <row r="3" spans="3:7" ht="15">
      <c r="C3" s="158"/>
      <c r="D3" s="158"/>
      <c r="E3" s="158"/>
      <c r="F3" s="158"/>
      <c r="G3" s="34"/>
    </row>
    <row r="4" spans="3:7" ht="15">
      <c r="C4" s="158"/>
      <c r="D4" s="158"/>
      <c r="E4" s="158"/>
      <c r="F4" s="158"/>
      <c r="G4" s="34"/>
    </row>
    <row r="5" spans="3:7" ht="15">
      <c r="C5" s="158"/>
      <c r="D5" s="158"/>
      <c r="E5" s="158"/>
      <c r="F5" s="158"/>
      <c r="G5" s="34"/>
    </row>
    <row r="6" spans="3:7" ht="15">
      <c r="C6" s="158"/>
      <c r="D6" s="158"/>
      <c r="E6" s="158"/>
      <c r="F6" s="158"/>
      <c r="G6" s="34"/>
    </row>
    <row r="7" spans="3:7" ht="15">
      <c r="C7" s="158"/>
      <c r="D7" s="158"/>
      <c r="E7" s="158"/>
      <c r="F7" s="158"/>
      <c r="G7" s="34"/>
    </row>
    <row r="8" spans="3:6" ht="15">
      <c r="C8" s="122"/>
      <c r="D8" s="122"/>
      <c r="E8" s="122"/>
      <c r="F8" s="122"/>
    </row>
    <row r="10" spans="1:6" ht="48" customHeight="1">
      <c r="A10" s="160" t="s">
        <v>449</v>
      </c>
      <c r="B10" s="160"/>
      <c r="C10" s="160"/>
      <c r="D10" s="160"/>
      <c r="E10" s="160"/>
      <c r="F10" s="160"/>
    </row>
    <row r="11" spans="1:7" ht="12.75">
      <c r="A11" s="159"/>
      <c r="B11" s="159"/>
      <c r="C11" s="159"/>
      <c r="D11" s="159"/>
      <c r="E11" s="159"/>
      <c r="G11" s="62" t="s">
        <v>23</v>
      </c>
    </row>
    <row r="12" spans="1:7" ht="75" customHeight="1">
      <c r="A12" s="130" t="s">
        <v>0</v>
      </c>
      <c r="B12" s="130" t="s">
        <v>22</v>
      </c>
      <c r="C12" s="130" t="s">
        <v>14</v>
      </c>
      <c r="D12" s="130" t="s">
        <v>15</v>
      </c>
      <c r="E12" s="130" t="s">
        <v>248</v>
      </c>
      <c r="F12" s="130" t="s">
        <v>130</v>
      </c>
      <c r="G12" s="63" t="s">
        <v>24</v>
      </c>
    </row>
    <row r="13" spans="1:7" s="73" customFormat="1" ht="20.25">
      <c r="A13" s="99" t="s">
        <v>115</v>
      </c>
      <c r="B13" s="116" t="s">
        <v>91</v>
      </c>
      <c r="C13" s="117" t="s">
        <v>43</v>
      </c>
      <c r="D13" s="99"/>
      <c r="E13" s="99"/>
      <c r="F13" s="106">
        <f>F14+F17+F28+F38+F41+F44</f>
        <v>53756.8</v>
      </c>
      <c r="G13" s="63"/>
    </row>
    <row r="14" spans="1:7" s="73" customFormat="1" ht="31.5">
      <c r="A14" s="141" t="s">
        <v>12</v>
      </c>
      <c r="B14" s="134" t="s">
        <v>138</v>
      </c>
      <c r="C14" s="101" t="s">
        <v>46</v>
      </c>
      <c r="D14" s="99"/>
      <c r="E14" s="99"/>
      <c r="F14" s="106">
        <f>F15</f>
        <v>1238.3</v>
      </c>
      <c r="G14" s="74"/>
    </row>
    <row r="15" spans="1:7" s="73" customFormat="1" ht="15">
      <c r="A15" s="142" t="s">
        <v>13</v>
      </c>
      <c r="B15" s="135" t="s">
        <v>111</v>
      </c>
      <c r="C15" s="91" t="s">
        <v>46</v>
      </c>
      <c r="D15" s="91" t="s">
        <v>404</v>
      </c>
      <c r="E15" s="91"/>
      <c r="F15" s="77">
        <f>F16</f>
        <v>1238.3</v>
      </c>
      <c r="G15" s="74"/>
    </row>
    <row r="16" spans="1:7" s="73" customFormat="1" ht="45">
      <c r="A16" s="142" t="s">
        <v>113</v>
      </c>
      <c r="B16" s="135" t="s">
        <v>249</v>
      </c>
      <c r="C16" s="91" t="s">
        <v>46</v>
      </c>
      <c r="D16" s="91" t="s">
        <v>404</v>
      </c>
      <c r="E16" s="91" t="s">
        <v>250</v>
      </c>
      <c r="F16" s="77">
        <f>'приложение 2'!G17</f>
        <v>1238.3</v>
      </c>
      <c r="G16" s="75"/>
    </row>
    <row r="17" spans="1:7" s="73" customFormat="1" ht="47.25">
      <c r="A17" s="143" t="s">
        <v>17</v>
      </c>
      <c r="B17" s="134" t="s">
        <v>176</v>
      </c>
      <c r="C17" s="101" t="s">
        <v>30</v>
      </c>
      <c r="D17" s="91"/>
      <c r="E17" s="91"/>
      <c r="F17" s="77">
        <f>F18+F20+F22+F26</f>
        <v>10294.1</v>
      </c>
      <c r="G17" s="75"/>
    </row>
    <row r="18" spans="1:7" s="73" customFormat="1" ht="15">
      <c r="A18" s="142" t="s">
        <v>117</v>
      </c>
      <c r="B18" s="135" t="s">
        <v>112</v>
      </c>
      <c r="C18" s="91" t="s">
        <v>30</v>
      </c>
      <c r="D18" s="91" t="s">
        <v>405</v>
      </c>
      <c r="E18" s="91"/>
      <c r="F18" s="77">
        <f>F19</f>
        <v>911.6</v>
      </c>
      <c r="G18" s="75"/>
    </row>
    <row r="19" spans="1:7" s="73" customFormat="1" ht="45">
      <c r="A19" s="142" t="s">
        <v>102</v>
      </c>
      <c r="B19" s="135" t="s">
        <v>249</v>
      </c>
      <c r="C19" s="91" t="s">
        <v>30</v>
      </c>
      <c r="D19" s="91" t="s">
        <v>405</v>
      </c>
      <c r="E19" s="91" t="s">
        <v>250</v>
      </c>
      <c r="F19" s="77">
        <f>'приложение 2'!G20</f>
        <v>911.6</v>
      </c>
      <c r="G19" s="75"/>
    </row>
    <row r="20" spans="1:7" s="73" customFormat="1" ht="60">
      <c r="A20" s="142" t="s">
        <v>116</v>
      </c>
      <c r="B20" s="135" t="s">
        <v>170</v>
      </c>
      <c r="C20" s="91" t="s">
        <v>30</v>
      </c>
      <c r="D20" s="91" t="s">
        <v>406</v>
      </c>
      <c r="E20" s="109"/>
      <c r="F20" s="77">
        <f>F21</f>
        <v>285.8</v>
      </c>
      <c r="G20" s="74" t="e">
        <f>#REF!</f>
        <v>#REF!</v>
      </c>
    </row>
    <row r="21" spans="1:7" s="73" customFormat="1" ht="45">
      <c r="A21" s="142" t="s">
        <v>126</v>
      </c>
      <c r="B21" s="135" t="s">
        <v>249</v>
      </c>
      <c r="C21" s="91" t="s">
        <v>30</v>
      </c>
      <c r="D21" s="91" t="s">
        <v>406</v>
      </c>
      <c r="E21" s="91" t="s">
        <v>250</v>
      </c>
      <c r="F21" s="77">
        <f>'приложение 2'!G22</f>
        <v>285.8</v>
      </c>
      <c r="G21" s="74"/>
    </row>
    <row r="22" spans="1:7" s="73" customFormat="1" ht="30">
      <c r="A22" s="142" t="s">
        <v>209</v>
      </c>
      <c r="B22" s="135" t="s">
        <v>407</v>
      </c>
      <c r="C22" s="91" t="s">
        <v>30</v>
      </c>
      <c r="D22" s="91" t="s">
        <v>408</v>
      </c>
      <c r="E22" s="91"/>
      <c r="F22" s="77">
        <f>F23+F25+F24</f>
        <v>9024.7</v>
      </c>
      <c r="G22" s="74"/>
    </row>
    <row r="23" spans="1:7" s="73" customFormat="1" ht="45">
      <c r="A23" s="142" t="s">
        <v>210</v>
      </c>
      <c r="B23" s="135" t="s">
        <v>249</v>
      </c>
      <c r="C23" s="91" t="s">
        <v>30</v>
      </c>
      <c r="D23" s="91" t="s">
        <v>408</v>
      </c>
      <c r="E23" s="91" t="s">
        <v>250</v>
      </c>
      <c r="F23" s="77">
        <f>'приложение 2'!G24</f>
        <v>6388</v>
      </c>
      <c r="G23" s="74"/>
    </row>
    <row r="24" spans="1:7" s="73" customFormat="1" ht="30">
      <c r="A24" s="142" t="s">
        <v>272</v>
      </c>
      <c r="B24" s="135" t="s">
        <v>253</v>
      </c>
      <c r="C24" s="91" t="s">
        <v>30</v>
      </c>
      <c r="D24" s="91" t="s">
        <v>408</v>
      </c>
      <c r="E24" s="91" t="s">
        <v>251</v>
      </c>
      <c r="F24" s="77">
        <f>'приложение 2'!G25</f>
        <v>2609.2</v>
      </c>
      <c r="G24" s="74"/>
    </row>
    <row r="25" spans="1:7" s="73" customFormat="1" ht="15">
      <c r="A25" s="142" t="s">
        <v>211</v>
      </c>
      <c r="B25" s="135" t="s">
        <v>254</v>
      </c>
      <c r="C25" s="91" t="s">
        <v>30</v>
      </c>
      <c r="D25" s="91" t="s">
        <v>408</v>
      </c>
      <c r="E25" s="91" t="s">
        <v>252</v>
      </c>
      <c r="F25" s="77">
        <f>'приложение 2'!G26</f>
        <v>27.5</v>
      </c>
      <c r="G25" s="74"/>
    </row>
    <row r="26" spans="1:7" s="73" customFormat="1" ht="30">
      <c r="A26" s="142" t="s">
        <v>454</v>
      </c>
      <c r="B26" s="135" t="s">
        <v>200</v>
      </c>
      <c r="C26" s="91" t="s">
        <v>30</v>
      </c>
      <c r="D26" s="91" t="s">
        <v>409</v>
      </c>
      <c r="E26" s="91"/>
      <c r="F26" s="77">
        <f>F27</f>
        <v>72</v>
      </c>
      <c r="G26" s="75"/>
    </row>
    <row r="27" spans="1:7" s="73" customFormat="1" ht="15">
      <c r="A27" s="142"/>
      <c r="B27" s="135" t="s">
        <v>254</v>
      </c>
      <c r="C27" s="91" t="s">
        <v>30</v>
      </c>
      <c r="D27" s="91" t="s">
        <v>409</v>
      </c>
      <c r="E27" s="91" t="s">
        <v>252</v>
      </c>
      <c r="F27" s="77">
        <f>'приложение 2'!G28</f>
        <v>72</v>
      </c>
      <c r="G27" s="75"/>
    </row>
    <row r="28" spans="1:7" s="73" customFormat="1" ht="47.25">
      <c r="A28" s="144" t="s">
        <v>221</v>
      </c>
      <c r="B28" s="134" t="s">
        <v>139</v>
      </c>
      <c r="C28" s="101" t="s">
        <v>63</v>
      </c>
      <c r="D28" s="101"/>
      <c r="E28" s="101"/>
      <c r="F28" s="82">
        <f>F29+F33+F36</f>
        <v>20581.6</v>
      </c>
      <c r="G28" s="75"/>
    </row>
    <row r="29" spans="1:7" s="73" customFormat="1" ht="45">
      <c r="A29" s="142" t="s">
        <v>359</v>
      </c>
      <c r="B29" s="135" t="s">
        <v>411</v>
      </c>
      <c r="C29" s="91" t="s">
        <v>63</v>
      </c>
      <c r="D29" s="91" t="s">
        <v>412</v>
      </c>
      <c r="E29" s="91"/>
      <c r="F29" s="77">
        <f>F30+F31+F32</f>
        <v>17963.2</v>
      </c>
      <c r="G29" s="78"/>
    </row>
    <row r="30" spans="1:7" s="73" customFormat="1" ht="45">
      <c r="A30" s="142" t="s">
        <v>457</v>
      </c>
      <c r="B30" s="135" t="s">
        <v>249</v>
      </c>
      <c r="C30" s="91" t="s">
        <v>63</v>
      </c>
      <c r="D30" s="91" t="s">
        <v>412</v>
      </c>
      <c r="E30" s="91" t="s">
        <v>250</v>
      </c>
      <c r="F30" s="77">
        <f>'приложение 2'!G38</f>
        <v>16763</v>
      </c>
      <c r="G30" s="78"/>
    </row>
    <row r="31" spans="1:7" s="73" customFormat="1" ht="30">
      <c r="A31" s="142" t="s">
        <v>458</v>
      </c>
      <c r="B31" s="135" t="s">
        <v>253</v>
      </c>
      <c r="C31" s="91" t="s">
        <v>63</v>
      </c>
      <c r="D31" s="91" t="s">
        <v>412</v>
      </c>
      <c r="E31" s="91" t="s">
        <v>251</v>
      </c>
      <c r="F31" s="77">
        <f>'приложение 2'!G39</f>
        <v>1184.2</v>
      </c>
      <c r="G31" s="75"/>
    </row>
    <row r="32" spans="1:7" s="73" customFormat="1" ht="15">
      <c r="A32" s="142" t="s">
        <v>459</v>
      </c>
      <c r="B32" s="135" t="s">
        <v>254</v>
      </c>
      <c r="C32" s="91" t="s">
        <v>63</v>
      </c>
      <c r="D32" s="91" t="s">
        <v>412</v>
      </c>
      <c r="E32" s="91" t="s">
        <v>252</v>
      </c>
      <c r="F32" s="77">
        <f>'приложение 2'!G40</f>
        <v>16</v>
      </c>
      <c r="G32" s="74"/>
    </row>
    <row r="33" spans="1:7" s="73" customFormat="1" ht="45">
      <c r="A33" s="142" t="s">
        <v>455</v>
      </c>
      <c r="B33" s="135" t="s">
        <v>362</v>
      </c>
      <c r="C33" s="91" t="s">
        <v>63</v>
      </c>
      <c r="D33" s="91" t="s">
        <v>505</v>
      </c>
      <c r="E33" s="91"/>
      <c r="F33" s="77">
        <f>F34+F35</f>
        <v>2612.3999999999996</v>
      </c>
      <c r="G33" s="74"/>
    </row>
    <row r="34" spans="1:7" s="73" customFormat="1" ht="45">
      <c r="A34" s="142" t="s">
        <v>460</v>
      </c>
      <c r="B34" s="135" t="s">
        <v>249</v>
      </c>
      <c r="C34" s="91" t="s">
        <v>63</v>
      </c>
      <c r="D34" s="91" t="s">
        <v>505</v>
      </c>
      <c r="E34" s="91" t="s">
        <v>250</v>
      </c>
      <c r="F34" s="77">
        <f>'приложение 2'!G42</f>
        <v>2447.7</v>
      </c>
      <c r="G34" s="75" t="e">
        <f>SUM(#REF!)</f>
        <v>#REF!</v>
      </c>
    </row>
    <row r="35" spans="1:6" s="73" customFormat="1" ht="30">
      <c r="A35" s="142" t="s">
        <v>461</v>
      </c>
      <c r="B35" s="135" t="s">
        <v>253</v>
      </c>
      <c r="C35" s="91" t="s">
        <v>63</v>
      </c>
      <c r="D35" s="91" t="s">
        <v>505</v>
      </c>
      <c r="E35" s="91">
        <v>200</v>
      </c>
      <c r="F35" s="77">
        <f>'приложение 2'!G43</f>
        <v>164.7</v>
      </c>
    </row>
    <row r="36" spans="1:6" s="73" customFormat="1" ht="45">
      <c r="A36" s="142" t="s">
        <v>456</v>
      </c>
      <c r="B36" s="135" t="s">
        <v>365</v>
      </c>
      <c r="C36" s="91" t="s">
        <v>63</v>
      </c>
      <c r="D36" s="91" t="s">
        <v>506</v>
      </c>
      <c r="E36" s="91"/>
      <c r="F36" s="77">
        <f>F37</f>
        <v>6</v>
      </c>
    </row>
    <row r="37" spans="1:7" s="73" customFormat="1" ht="30">
      <c r="A37" s="142" t="s">
        <v>462</v>
      </c>
      <c r="B37" s="135" t="s">
        <v>253</v>
      </c>
      <c r="C37" s="91" t="s">
        <v>63</v>
      </c>
      <c r="D37" s="91" t="s">
        <v>506</v>
      </c>
      <c r="E37" s="91" t="s">
        <v>251</v>
      </c>
      <c r="F37" s="77">
        <f>'приложение 2'!G45</f>
        <v>6</v>
      </c>
      <c r="G37" s="84" t="e">
        <f>#REF!+#REF!</f>
        <v>#REF!</v>
      </c>
    </row>
    <row r="38" spans="1:7" s="73" customFormat="1" ht="15.75">
      <c r="A38" s="143" t="s">
        <v>450</v>
      </c>
      <c r="B38" s="134" t="s">
        <v>224</v>
      </c>
      <c r="C38" s="101" t="s">
        <v>225</v>
      </c>
      <c r="D38" s="101"/>
      <c r="E38" s="101"/>
      <c r="F38" s="82">
        <f>F39</f>
        <v>997.4</v>
      </c>
      <c r="G38" s="75"/>
    </row>
    <row r="39" spans="1:7" s="73" customFormat="1" ht="30">
      <c r="A39" s="142" t="s">
        <v>463</v>
      </c>
      <c r="B39" s="137" t="s">
        <v>353</v>
      </c>
      <c r="C39" s="91" t="s">
        <v>225</v>
      </c>
      <c r="D39" s="91" t="s">
        <v>410</v>
      </c>
      <c r="E39" s="91"/>
      <c r="F39" s="77">
        <f>F40</f>
        <v>997.4</v>
      </c>
      <c r="G39" s="75"/>
    </row>
    <row r="40" spans="1:7" s="80" customFormat="1" ht="45">
      <c r="A40" s="142" t="s">
        <v>464</v>
      </c>
      <c r="B40" s="135" t="s">
        <v>249</v>
      </c>
      <c r="C40" s="91" t="s">
        <v>225</v>
      </c>
      <c r="D40" s="91" t="s">
        <v>410</v>
      </c>
      <c r="E40" s="91" t="s">
        <v>250</v>
      </c>
      <c r="F40" s="77">
        <f>'приложение 2'!G33</f>
        <v>997.4</v>
      </c>
      <c r="G40" s="79">
        <f>SUM(G41)</f>
        <v>0</v>
      </c>
    </row>
    <row r="41" spans="1:7" s="73" customFormat="1" ht="15.75">
      <c r="A41" s="143" t="s">
        <v>451</v>
      </c>
      <c r="B41" s="134" t="s">
        <v>76</v>
      </c>
      <c r="C41" s="101" t="s">
        <v>152</v>
      </c>
      <c r="D41" s="101"/>
      <c r="E41" s="101"/>
      <c r="F41" s="82">
        <f>F42</f>
        <v>150</v>
      </c>
      <c r="G41" s="74">
        <v>0</v>
      </c>
    </row>
    <row r="42" spans="1:7" s="73" customFormat="1" ht="15">
      <c r="A42" s="142" t="s">
        <v>465</v>
      </c>
      <c r="B42" s="135" t="s">
        <v>413</v>
      </c>
      <c r="C42" s="91" t="s">
        <v>152</v>
      </c>
      <c r="D42" s="91" t="s">
        <v>414</v>
      </c>
      <c r="E42" s="91"/>
      <c r="F42" s="77">
        <f>F43</f>
        <v>150</v>
      </c>
      <c r="G42" s="74"/>
    </row>
    <row r="43" spans="1:7" s="73" customFormat="1" ht="15">
      <c r="A43" s="142" t="s">
        <v>466</v>
      </c>
      <c r="B43" s="135" t="s">
        <v>254</v>
      </c>
      <c r="C43" s="91" t="s">
        <v>152</v>
      </c>
      <c r="D43" s="91" t="s">
        <v>414</v>
      </c>
      <c r="E43" s="91" t="s">
        <v>252</v>
      </c>
      <c r="F43" s="77">
        <f>'приложение 2'!G48</f>
        <v>150</v>
      </c>
      <c r="G43" s="74"/>
    </row>
    <row r="44" spans="1:7" s="73" customFormat="1" ht="15.75">
      <c r="A44" s="143" t="s">
        <v>452</v>
      </c>
      <c r="B44" s="134" t="s">
        <v>35</v>
      </c>
      <c r="C44" s="101" t="s">
        <v>132</v>
      </c>
      <c r="D44" s="101"/>
      <c r="E44" s="101"/>
      <c r="F44" s="82">
        <f>F45+F49</f>
        <v>20495.4</v>
      </c>
      <c r="G44" s="74"/>
    </row>
    <row r="45" spans="1:7" s="73" customFormat="1" ht="45">
      <c r="A45" s="142" t="s">
        <v>467</v>
      </c>
      <c r="B45" s="135" t="s">
        <v>415</v>
      </c>
      <c r="C45" s="91" t="s">
        <v>132</v>
      </c>
      <c r="D45" s="91" t="s">
        <v>416</v>
      </c>
      <c r="E45" s="91"/>
      <c r="F45" s="65">
        <f>F46+F47+F48</f>
        <v>5949</v>
      </c>
      <c r="G45" s="74"/>
    </row>
    <row r="46" spans="1:7" s="73" customFormat="1" ht="45">
      <c r="A46" s="142" t="s">
        <v>469</v>
      </c>
      <c r="B46" s="135" t="s">
        <v>249</v>
      </c>
      <c r="C46" s="91" t="s">
        <v>132</v>
      </c>
      <c r="D46" s="91" t="s">
        <v>416</v>
      </c>
      <c r="E46" s="91" t="s">
        <v>250</v>
      </c>
      <c r="F46" s="65">
        <f>'приложение 2'!G51</f>
        <v>4797.9</v>
      </c>
      <c r="G46" s="74"/>
    </row>
    <row r="47" spans="1:7" s="73" customFormat="1" ht="30">
      <c r="A47" s="142" t="s">
        <v>470</v>
      </c>
      <c r="B47" s="135" t="s">
        <v>253</v>
      </c>
      <c r="C47" s="91" t="s">
        <v>132</v>
      </c>
      <c r="D47" s="91" t="s">
        <v>416</v>
      </c>
      <c r="E47" s="91" t="s">
        <v>251</v>
      </c>
      <c r="F47" s="65">
        <f>'приложение 2'!G52</f>
        <v>1150.3</v>
      </c>
      <c r="G47" s="74"/>
    </row>
    <row r="48" spans="1:7" s="73" customFormat="1" ht="15">
      <c r="A48" s="142" t="s">
        <v>471</v>
      </c>
      <c r="B48" s="135" t="s">
        <v>254</v>
      </c>
      <c r="C48" s="91" t="s">
        <v>132</v>
      </c>
      <c r="D48" s="91" t="s">
        <v>416</v>
      </c>
      <c r="E48" s="91" t="s">
        <v>252</v>
      </c>
      <c r="F48" s="65">
        <f>'приложение 2'!G53</f>
        <v>0.8</v>
      </c>
      <c r="G48" s="74"/>
    </row>
    <row r="49" spans="1:7" s="73" customFormat="1" ht="45">
      <c r="A49" s="142" t="s">
        <v>468</v>
      </c>
      <c r="B49" s="135" t="s">
        <v>417</v>
      </c>
      <c r="C49" s="91" t="s">
        <v>132</v>
      </c>
      <c r="D49" s="91" t="s">
        <v>418</v>
      </c>
      <c r="E49" s="101"/>
      <c r="F49" s="77">
        <f>F50+F51+F52</f>
        <v>14546.400000000001</v>
      </c>
      <c r="G49" s="74"/>
    </row>
    <row r="50" spans="1:7" s="73" customFormat="1" ht="45">
      <c r="A50" s="142" t="s">
        <v>472</v>
      </c>
      <c r="B50" s="135" t="s">
        <v>249</v>
      </c>
      <c r="C50" s="91" t="s">
        <v>132</v>
      </c>
      <c r="D50" s="91" t="s">
        <v>418</v>
      </c>
      <c r="E50" s="91" t="s">
        <v>250</v>
      </c>
      <c r="F50" s="77">
        <f>'приложение 2'!G55</f>
        <v>13671.7</v>
      </c>
      <c r="G50" s="74"/>
    </row>
    <row r="51" spans="1:7" s="73" customFormat="1" ht="30">
      <c r="A51" s="142" t="s">
        <v>473</v>
      </c>
      <c r="B51" s="135" t="s">
        <v>253</v>
      </c>
      <c r="C51" s="91" t="s">
        <v>132</v>
      </c>
      <c r="D51" s="91" t="s">
        <v>418</v>
      </c>
      <c r="E51" s="91" t="s">
        <v>251</v>
      </c>
      <c r="F51" s="77">
        <f>'приложение 2'!G56</f>
        <v>874.6</v>
      </c>
      <c r="G51" s="74"/>
    </row>
    <row r="52" spans="1:7" s="73" customFormat="1" ht="15">
      <c r="A52" s="142" t="s">
        <v>474</v>
      </c>
      <c r="B52" s="135" t="s">
        <v>254</v>
      </c>
      <c r="C52" s="91" t="s">
        <v>132</v>
      </c>
      <c r="D52" s="91" t="s">
        <v>418</v>
      </c>
      <c r="E52" s="91" t="s">
        <v>252</v>
      </c>
      <c r="F52" s="65">
        <f>'приложение 2'!G57</f>
        <v>0.1</v>
      </c>
      <c r="G52" s="74"/>
    </row>
    <row r="53" spans="1:7" s="73" customFormat="1" ht="31.5">
      <c r="A53" s="143" t="s">
        <v>3</v>
      </c>
      <c r="B53" s="134" t="s">
        <v>90</v>
      </c>
      <c r="C53" s="101" t="s">
        <v>32</v>
      </c>
      <c r="D53" s="101"/>
      <c r="E53" s="101"/>
      <c r="F53" s="82">
        <f>F54</f>
        <v>500</v>
      </c>
      <c r="G53" s="81" t="e">
        <f>SUM(#REF!)</f>
        <v>#REF!</v>
      </c>
    </row>
    <row r="54" spans="1:7" s="73" customFormat="1" ht="31.5">
      <c r="A54" s="143" t="s">
        <v>5</v>
      </c>
      <c r="B54" s="134" t="s">
        <v>220</v>
      </c>
      <c r="C54" s="101" t="s">
        <v>33</v>
      </c>
      <c r="D54" s="101"/>
      <c r="E54" s="101"/>
      <c r="F54" s="82">
        <f>F55</f>
        <v>500</v>
      </c>
      <c r="G54" s="79"/>
    </row>
    <row r="55" spans="1:7" s="73" customFormat="1" ht="90">
      <c r="A55" s="142" t="s">
        <v>118</v>
      </c>
      <c r="B55" s="135" t="s">
        <v>395</v>
      </c>
      <c r="C55" s="91" t="s">
        <v>33</v>
      </c>
      <c r="D55" s="91" t="s">
        <v>419</v>
      </c>
      <c r="E55" s="101"/>
      <c r="F55" s="77">
        <f>F56</f>
        <v>500</v>
      </c>
      <c r="G55" s="79"/>
    </row>
    <row r="56" spans="1:7" s="73" customFormat="1" ht="30">
      <c r="A56" s="142" t="s">
        <v>282</v>
      </c>
      <c r="B56" s="135" t="s">
        <v>253</v>
      </c>
      <c r="C56" s="91" t="s">
        <v>33</v>
      </c>
      <c r="D56" s="91" t="s">
        <v>419</v>
      </c>
      <c r="E56" s="91" t="s">
        <v>251</v>
      </c>
      <c r="F56" s="77">
        <f>'приложение 2'!G61</f>
        <v>500</v>
      </c>
      <c r="G56" s="79"/>
    </row>
    <row r="57" spans="1:7" s="73" customFormat="1" ht="15.75">
      <c r="A57" s="143" t="s">
        <v>6</v>
      </c>
      <c r="B57" s="134" t="s">
        <v>201</v>
      </c>
      <c r="C57" s="101" t="s">
        <v>202</v>
      </c>
      <c r="D57" s="101"/>
      <c r="E57" s="101"/>
      <c r="F57" s="82">
        <f>F58</f>
        <v>625.9</v>
      </c>
      <c r="G57" s="79"/>
    </row>
    <row r="58" spans="1:7" s="73" customFormat="1" ht="15.75">
      <c r="A58" s="143" t="s">
        <v>8</v>
      </c>
      <c r="B58" s="134" t="s">
        <v>204</v>
      </c>
      <c r="C58" s="101" t="s">
        <v>203</v>
      </c>
      <c r="D58" s="101"/>
      <c r="E58" s="101"/>
      <c r="F58" s="82">
        <f>F59</f>
        <v>625.9</v>
      </c>
      <c r="G58" s="79"/>
    </row>
    <row r="59" spans="1:7" s="73" customFormat="1" ht="60">
      <c r="A59" s="142" t="s">
        <v>18</v>
      </c>
      <c r="B59" s="135" t="s">
        <v>394</v>
      </c>
      <c r="C59" s="91" t="s">
        <v>206</v>
      </c>
      <c r="D59" s="91" t="s">
        <v>420</v>
      </c>
      <c r="E59" s="91"/>
      <c r="F59" s="77">
        <f>F60</f>
        <v>625.9</v>
      </c>
      <c r="G59" s="79"/>
    </row>
    <row r="60" spans="1:7" s="73" customFormat="1" ht="30">
      <c r="A60" s="142" t="s">
        <v>445</v>
      </c>
      <c r="B60" s="135" t="s">
        <v>253</v>
      </c>
      <c r="C60" s="91" t="s">
        <v>203</v>
      </c>
      <c r="D60" s="91" t="s">
        <v>420</v>
      </c>
      <c r="E60" s="91" t="s">
        <v>251</v>
      </c>
      <c r="F60" s="77">
        <f>'приложение 2'!G65</f>
        <v>625.9</v>
      </c>
      <c r="G60" s="79"/>
    </row>
    <row r="61" spans="1:7" s="76" customFormat="1" ht="15.75">
      <c r="A61" s="143" t="s">
        <v>9</v>
      </c>
      <c r="B61" s="134" t="s">
        <v>89</v>
      </c>
      <c r="C61" s="101" t="s">
        <v>31</v>
      </c>
      <c r="D61" s="101"/>
      <c r="E61" s="101"/>
      <c r="F61" s="82">
        <f>F62</f>
        <v>58578.7</v>
      </c>
      <c r="G61" s="83"/>
    </row>
    <row r="62" spans="1:9" s="76" customFormat="1" ht="15.75">
      <c r="A62" s="143" t="s">
        <v>10</v>
      </c>
      <c r="B62" s="134" t="s">
        <v>105</v>
      </c>
      <c r="C62" s="101" t="s">
        <v>75</v>
      </c>
      <c r="D62" s="101"/>
      <c r="E62" s="101"/>
      <c r="F62" s="82">
        <f>F63+F72</f>
        <v>58578.7</v>
      </c>
      <c r="G62" s="83"/>
      <c r="I62" s="123"/>
    </row>
    <row r="63" spans="1:7" s="76" customFormat="1" ht="60">
      <c r="A63" s="142" t="s">
        <v>85</v>
      </c>
      <c r="B63" s="135" t="s">
        <v>504</v>
      </c>
      <c r="C63" s="90" t="s">
        <v>75</v>
      </c>
      <c r="D63" s="91" t="s">
        <v>421</v>
      </c>
      <c r="E63" s="91"/>
      <c r="F63" s="77">
        <f>F64+F66+F68+F70</f>
        <v>58458.7</v>
      </c>
      <c r="G63" s="83"/>
    </row>
    <row r="64" spans="1:7" s="76" customFormat="1" ht="30">
      <c r="A64" s="142" t="s">
        <v>476</v>
      </c>
      <c r="B64" s="135" t="s">
        <v>423</v>
      </c>
      <c r="C64" s="90" t="s">
        <v>75</v>
      </c>
      <c r="D64" s="91" t="s">
        <v>422</v>
      </c>
      <c r="E64" s="91"/>
      <c r="F64" s="77">
        <f>F65</f>
        <v>51450.6</v>
      </c>
      <c r="G64" s="83"/>
    </row>
    <row r="65" spans="1:7" s="76" customFormat="1" ht="30">
      <c r="A65" s="142" t="s">
        <v>480</v>
      </c>
      <c r="B65" s="135" t="s">
        <v>253</v>
      </c>
      <c r="C65" s="90" t="s">
        <v>75</v>
      </c>
      <c r="D65" s="91" t="s">
        <v>422</v>
      </c>
      <c r="E65" s="91" t="s">
        <v>251</v>
      </c>
      <c r="F65" s="65">
        <f>'приложение 2'!G70</f>
        <v>51450.6</v>
      </c>
      <c r="G65" s="83"/>
    </row>
    <row r="66" spans="1:7" s="76" customFormat="1" ht="30">
      <c r="A66" s="142" t="s">
        <v>477</v>
      </c>
      <c r="B66" s="135" t="s">
        <v>396</v>
      </c>
      <c r="C66" s="90" t="s">
        <v>75</v>
      </c>
      <c r="D66" s="91" t="s">
        <v>424</v>
      </c>
      <c r="E66" s="91"/>
      <c r="F66" s="77">
        <f>F67</f>
        <v>1543.1</v>
      </c>
      <c r="G66" s="83"/>
    </row>
    <row r="67" spans="1:7" s="76" customFormat="1" ht="30">
      <c r="A67" s="142" t="s">
        <v>481</v>
      </c>
      <c r="B67" s="135" t="s">
        <v>253</v>
      </c>
      <c r="C67" s="93" t="s">
        <v>75</v>
      </c>
      <c r="D67" s="91" t="s">
        <v>424</v>
      </c>
      <c r="E67" s="91" t="s">
        <v>251</v>
      </c>
      <c r="F67" s="77">
        <f>'приложение 2'!G72</f>
        <v>1543.1</v>
      </c>
      <c r="G67" s="83"/>
    </row>
    <row r="68" spans="1:7" s="76" customFormat="1" ht="30">
      <c r="A68" s="142" t="s">
        <v>478</v>
      </c>
      <c r="B68" s="135" t="s">
        <v>425</v>
      </c>
      <c r="C68" s="93" t="s">
        <v>75</v>
      </c>
      <c r="D68" s="91" t="s">
        <v>426</v>
      </c>
      <c r="E68" s="91"/>
      <c r="F68" s="77">
        <f>F69</f>
        <v>377.1</v>
      </c>
      <c r="G68" s="83"/>
    </row>
    <row r="69" spans="1:7" s="76" customFormat="1" ht="30">
      <c r="A69" s="142" t="s">
        <v>482</v>
      </c>
      <c r="B69" s="135" t="s">
        <v>253</v>
      </c>
      <c r="C69" s="93" t="s">
        <v>75</v>
      </c>
      <c r="D69" s="91" t="s">
        <v>426</v>
      </c>
      <c r="E69" s="91" t="s">
        <v>251</v>
      </c>
      <c r="F69" s="77">
        <f>'приложение 2'!G74</f>
        <v>377.1</v>
      </c>
      <c r="G69" s="83"/>
    </row>
    <row r="70" spans="1:7" s="76" customFormat="1" ht="30">
      <c r="A70" s="142" t="s">
        <v>479</v>
      </c>
      <c r="B70" s="135" t="s">
        <v>397</v>
      </c>
      <c r="C70" s="93" t="s">
        <v>75</v>
      </c>
      <c r="D70" s="91" t="s">
        <v>427</v>
      </c>
      <c r="E70" s="91"/>
      <c r="F70" s="77">
        <f>F71</f>
        <v>5087.9</v>
      </c>
      <c r="G70" s="83"/>
    </row>
    <row r="71" spans="1:7" s="76" customFormat="1" ht="30">
      <c r="A71" s="142" t="s">
        <v>483</v>
      </c>
      <c r="B71" s="135" t="s">
        <v>253</v>
      </c>
      <c r="C71" s="93" t="s">
        <v>75</v>
      </c>
      <c r="D71" s="91" t="s">
        <v>427</v>
      </c>
      <c r="E71" s="91" t="s">
        <v>251</v>
      </c>
      <c r="F71" s="65">
        <f>'приложение 2'!G76</f>
        <v>5087.9</v>
      </c>
      <c r="G71" s="83"/>
    </row>
    <row r="72" spans="1:7" s="76" customFormat="1" ht="30">
      <c r="A72" s="142" t="s">
        <v>189</v>
      </c>
      <c r="B72" s="135" t="s">
        <v>475</v>
      </c>
      <c r="C72" s="93" t="s">
        <v>75</v>
      </c>
      <c r="D72" s="91" t="s">
        <v>428</v>
      </c>
      <c r="E72" s="91"/>
      <c r="F72" s="77">
        <f>F73</f>
        <v>120</v>
      </c>
      <c r="G72" s="83"/>
    </row>
    <row r="73" spans="1:7" s="73" customFormat="1" ht="30">
      <c r="A73" s="142" t="s">
        <v>199</v>
      </c>
      <c r="B73" s="135" t="s">
        <v>253</v>
      </c>
      <c r="C73" s="93" t="s">
        <v>75</v>
      </c>
      <c r="D73" s="91" t="s">
        <v>428</v>
      </c>
      <c r="E73" s="91" t="s">
        <v>251</v>
      </c>
      <c r="F73" s="65">
        <f>'приложение 2'!G78</f>
        <v>120</v>
      </c>
      <c r="G73" s="74"/>
    </row>
    <row r="74" spans="1:7" s="73" customFormat="1" ht="15.75">
      <c r="A74" s="143" t="s">
        <v>19</v>
      </c>
      <c r="B74" s="134" t="s">
        <v>88</v>
      </c>
      <c r="C74" s="101" t="s">
        <v>34</v>
      </c>
      <c r="D74" s="111"/>
      <c r="E74" s="101"/>
      <c r="F74" s="82">
        <f>F75+F78</f>
        <v>2424.6000000000004</v>
      </c>
      <c r="G74" s="74" t="e">
        <f>SUM(#REF!)</f>
        <v>#REF!</v>
      </c>
    </row>
    <row r="75" spans="1:7" s="73" customFormat="1" ht="15.75">
      <c r="A75" s="143" t="s">
        <v>20</v>
      </c>
      <c r="B75" s="134" t="s">
        <v>37</v>
      </c>
      <c r="C75" s="101" t="s">
        <v>38</v>
      </c>
      <c r="D75" s="110"/>
      <c r="E75" s="101"/>
      <c r="F75" s="82">
        <f>F76</f>
        <v>1344.7</v>
      </c>
      <c r="G75" s="84" t="e">
        <f>G76+G82</f>
        <v>#REF!</v>
      </c>
    </row>
    <row r="76" spans="1:7" s="73" customFormat="1" ht="30">
      <c r="A76" s="142" t="s">
        <v>215</v>
      </c>
      <c r="B76" s="138" t="s">
        <v>393</v>
      </c>
      <c r="C76" s="91" t="s">
        <v>38</v>
      </c>
      <c r="D76" s="91" t="s">
        <v>431</v>
      </c>
      <c r="E76" s="93"/>
      <c r="F76" s="77">
        <f>F77</f>
        <v>1344.7</v>
      </c>
      <c r="G76" s="79" t="e">
        <f>#REF!+#REF!+#REF!+#REF!</f>
        <v>#REF!</v>
      </c>
    </row>
    <row r="77" spans="1:7" s="73" customFormat="1" ht="30">
      <c r="A77" s="142" t="s">
        <v>216</v>
      </c>
      <c r="B77" s="135" t="s">
        <v>253</v>
      </c>
      <c r="C77" s="91" t="s">
        <v>38</v>
      </c>
      <c r="D77" s="91" t="s">
        <v>431</v>
      </c>
      <c r="E77" s="91">
        <v>200</v>
      </c>
      <c r="F77" s="77">
        <f>'приложение 2'!G82</f>
        <v>1344.7</v>
      </c>
      <c r="G77" s="75"/>
    </row>
    <row r="78" spans="1:7" s="73" customFormat="1" ht="15.75">
      <c r="A78" s="143" t="s">
        <v>214</v>
      </c>
      <c r="B78" s="134" t="s">
        <v>160</v>
      </c>
      <c r="C78" s="101" t="s">
        <v>161</v>
      </c>
      <c r="D78" s="110"/>
      <c r="E78" s="101"/>
      <c r="F78" s="82">
        <f>F79+F81+F83</f>
        <v>1079.9</v>
      </c>
      <c r="G78" s="75"/>
    </row>
    <row r="79" spans="1:7" s="73" customFormat="1" ht="135">
      <c r="A79" s="142" t="s">
        <v>215</v>
      </c>
      <c r="B79" s="135" t="s">
        <v>392</v>
      </c>
      <c r="C79" s="91" t="s">
        <v>161</v>
      </c>
      <c r="D79" s="91" t="s">
        <v>432</v>
      </c>
      <c r="E79" s="91"/>
      <c r="F79" s="77">
        <f>F80</f>
        <v>385.6</v>
      </c>
      <c r="G79" s="75"/>
    </row>
    <row r="80" spans="1:7" s="73" customFormat="1" ht="30">
      <c r="A80" s="142" t="s">
        <v>216</v>
      </c>
      <c r="B80" s="135" t="s">
        <v>253</v>
      </c>
      <c r="C80" s="91" t="s">
        <v>161</v>
      </c>
      <c r="D80" s="91" t="s">
        <v>432</v>
      </c>
      <c r="E80" s="91">
        <v>200</v>
      </c>
      <c r="F80" s="77">
        <f>'приложение 2'!G85</f>
        <v>385.6</v>
      </c>
      <c r="G80" s="74" t="e">
        <f>SUM(#REF!)</f>
        <v>#REF!</v>
      </c>
    </row>
    <row r="81" spans="1:7" s="73" customFormat="1" ht="30">
      <c r="A81" s="142" t="s">
        <v>230</v>
      </c>
      <c r="B81" s="135" t="s">
        <v>391</v>
      </c>
      <c r="C81" s="91" t="s">
        <v>161</v>
      </c>
      <c r="D81" s="91" t="s">
        <v>433</v>
      </c>
      <c r="E81" s="91"/>
      <c r="F81" s="77">
        <f>F82</f>
        <v>402.3</v>
      </c>
      <c r="G81" s="74" t="e">
        <f>SUM(#REF!)</f>
        <v>#REF!</v>
      </c>
    </row>
    <row r="82" spans="1:7" s="73" customFormat="1" ht="30">
      <c r="A82" s="142" t="s">
        <v>484</v>
      </c>
      <c r="B82" s="135" t="s">
        <v>253</v>
      </c>
      <c r="C82" s="91" t="s">
        <v>161</v>
      </c>
      <c r="D82" s="91" t="s">
        <v>433</v>
      </c>
      <c r="E82" s="91">
        <v>200</v>
      </c>
      <c r="F82" s="77">
        <f>'приложение 2'!G87</f>
        <v>402.3</v>
      </c>
      <c r="G82" s="79" t="e">
        <f>SUM(#REF!)</f>
        <v>#REF!</v>
      </c>
    </row>
    <row r="83" spans="1:7" s="73" customFormat="1" ht="45">
      <c r="A83" s="142" t="s">
        <v>369</v>
      </c>
      <c r="B83" s="135" t="s">
        <v>390</v>
      </c>
      <c r="C83" s="91" t="s">
        <v>161</v>
      </c>
      <c r="D83" s="91" t="s">
        <v>434</v>
      </c>
      <c r="E83" s="91"/>
      <c r="F83" s="77">
        <f>F84</f>
        <v>292</v>
      </c>
      <c r="G83" s="79"/>
    </row>
    <row r="84" spans="1:7" s="73" customFormat="1" ht="30">
      <c r="A84" s="142" t="s">
        <v>485</v>
      </c>
      <c r="B84" s="135" t="s">
        <v>253</v>
      </c>
      <c r="C84" s="91" t="s">
        <v>161</v>
      </c>
      <c r="D84" s="91" t="s">
        <v>434</v>
      </c>
      <c r="E84" s="91">
        <v>200</v>
      </c>
      <c r="F84" s="77">
        <f>'приложение 2'!G89</f>
        <v>292</v>
      </c>
      <c r="G84" s="79"/>
    </row>
    <row r="85" spans="1:7" s="73" customFormat="1" ht="15.75">
      <c r="A85" s="143" t="s">
        <v>21</v>
      </c>
      <c r="B85" s="134" t="s">
        <v>140</v>
      </c>
      <c r="C85" s="101" t="s">
        <v>40</v>
      </c>
      <c r="D85" s="101"/>
      <c r="E85" s="101"/>
      <c r="F85" s="82">
        <f>F86</f>
        <v>6173.1</v>
      </c>
      <c r="G85" s="79"/>
    </row>
    <row r="86" spans="1:7" s="73" customFormat="1" ht="15.75">
      <c r="A86" s="143" t="s">
        <v>45</v>
      </c>
      <c r="B86" s="134" t="s">
        <v>41</v>
      </c>
      <c r="C86" s="101" t="s">
        <v>42</v>
      </c>
      <c r="D86" s="101"/>
      <c r="E86" s="101"/>
      <c r="F86" s="82">
        <f>F87+F89</f>
        <v>6173.1</v>
      </c>
      <c r="G86" s="79"/>
    </row>
    <row r="87" spans="1:7" s="73" customFormat="1" ht="45">
      <c r="A87" s="142" t="s">
        <v>119</v>
      </c>
      <c r="B87" s="135" t="s">
        <v>339</v>
      </c>
      <c r="C87" s="91" t="s">
        <v>42</v>
      </c>
      <c r="D87" s="91" t="s">
        <v>435</v>
      </c>
      <c r="E87" s="91"/>
      <c r="F87" s="77">
        <f>F88</f>
        <v>4265.7</v>
      </c>
      <c r="G87" s="79"/>
    </row>
    <row r="88" spans="1:7" s="73" customFormat="1" ht="30">
      <c r="A88" s="142" t="s">
        <v>490</v>
      </c>
      <c r="B88" s="135" t="s">
        <v>253</v>
      </c>
      <c r="C88" s="91" t="s">
        <v>42</v>
      </c>
      <c r="D88" s="91" t="s">
        <v>435</v>
      </c>
      <c r="E88" s="91">
        <v>200</v>
      </c>
      <c r="F88" s="77">
        <f>'приложение 2'!G93</f>
        <v>4265.7</v>
      </c>
      <c r="G88" s="79"/>
    </row>
    <row r="89" spans="1:7" s="73" customFormat="1" ht="45">
      <c r="A89" s="142" t="s">
        <v>486</v>
      </c>
      <c r="B89" s="135" t="s">
        <v>231</v>
      </c>
      <c r="C89" s="91" t="s">
        <v>42</v>
      </c>
      <c r="D89" s="91" t="s">
        <v>436</v>
      </c>
      <c r="E89" s="91"/>
      <c r="F89" s="77">
        <f>F90+F92+F94</f>
        <v>1907.4</v>
      </c>
      <c r="G89" s="79"/>
    </row>
    <row r="90" spans="1:7" s="73" customFormat="1" ht="45">
      <c r="A90" s="142" t="s">
        <v>487</v>
      </c>
      <c r="B90" s="135" t="s">
        <v>232</v>
      </c>
      <c r="C90" s="91" t="s">
        <v>42</v>
      </c>
      <c r="D90" s="91" t="s">
        <v>437</v>
      </c>
      <c r="E90" s="91"/>
      <c r="F90" s="77">
        <f>F91</f>
        <v>840.6</v>
      </c>
      <c r="G90" s="79"/>
    </row>
    <row r="91" spans="1:7" s="73" customFormat="1" ht="30">
      <c r="A91" s="142" t="s">
        <v>491</v>
      </c>
      <c r="B91" s="135" t="s">
        <v>253</v>
      </c>
      <c r="C91" s="91" t="s">
        <v>42</v>
      </c>
      <c r="D91" s="91" t="s">
        <v>437</v>
      </c>
      <c r="E91" s="91">
        <v>200</v>
      </c>
      <c r="F91" s="77">
        <f>'приложение 2'!G96</f>
        <v>840.6</v>
      </c>
      <c r="G91" s="79"/>
    </row>
    <row r="92" spans="1:7" s="73" customFormat="1" ht="15">
      <c r="A92" s="142" t="s">
        <v>488</v>
      </c>
      <c r="B92" s="135" t="s">
        <v>233</v>
      </c>
      <c r="C92" s="91" t="s">
        <v>42</v>
      </c>
      <c r="D92" s="91" t="s">
        <v>438</v>
      </c>
      <c r="E92" s="91"/>
      <c r="F92" s="77">
        <f>F93</f>
        <v>258.2</v>
      </c>
      <c r="G92" s="79"/>
    </row>
    <row r="93" spans="1:7" s="73" customFormat="1" ht="30">
      <c r="A93" s="142" t="s">
        <v>492</v>
      </c>
      <c r="B93" s="135" t="s">
        <v>253</v>
      </c>
      <c r="C93" s="91" t="s">
        <v>42</v>
      </c>
      <c r="D93" s="91" t="s">
        <v>438</v>
      </c>
      <c r="E93" s="91">
        <v>200</v>
      </c>
      <c r="F93" s="77">
        <f>'приложение 2'!G98</f>
        <v>258.2</v>
      </c>
      <c r="G93" s="79"/>
    </row>
    <row r="94" spans="1:7" s="73" customFormat="1" ht="45">
      <c r="A94" s="142" t="s">
        <v>489</v>
      </c>
      <c r="B94" s="135" t="s">
        <v>503</v>
      </c>
      <c r="C94" s="91" t="s">
        <v>42</v>
      </c>
      <c r="D94" s="91" t="s">
        <v>439</v>
      </c>
      <c r="E94" s="91"/>
      <c r="F94" s="77">
        <f>F95</f>
        <v>808.6</v>
      </c>
      <c r="G94" s="79"/>
    </row>
    <row r="95" spans="1:7" s="73" customFormat="1" ht="30">
      <c r="A95" s="142" t="s">
        <v>493</v>
      </c>
      <c r="B95" s="135" t="s">
        <v>253</v>
      </c>
      <c r="C95" s="91" t="s">
        <v>42</v>
      </c>
      <c r="D95" s="91" t="s">
        <v>439</v>
      </c>
      <c r="E95" s="91">
        <v>200</v>
      </c>
      <c r="F95" s="77">
        <f>'приложение 2'!G100</f>
        <v>808.6</v>
      </c>
      <c r="G95" s="79"/>
    </row>
    <row r="96" spans="1:7" s="73" customFormat="1" ht="15.75">
      <c r="A96" s="143" t="s">
        <v>86</v>
      </c>
      <c r="B96" s="134" t="s">
        <v>87</v>
      </c>
      <c r="C96" s="101" t="s">
        <v>39</v>
      </c>
      <c r="D96" s="101"/>
      <c r="E96" s="101"/>
      <c r="F96" s="82">
        <f>F97+F100</f>
        <v>19306.1</v>
      </c>
      <c r="G96" s="75" t="e">
        <f>SUM(#REF!)</f>
        <v>#REF!</v>
      </c>
    </row>
    <row r="97" spans="1:6" s="73" customFormat="1" ht="15.75">
      <c r="A97" s="143" t="s">
        <v>154</v>
      </c>
      <c r="B97" s="134" t="s">
        <v>156</v>
      </c>
      <c r="C97" s="101" t="s">
        <v>157</v>
      </c>
      <c r="D97" s="101"/>
      <c r="E97" s="101"/>
      <c r="F97" s="82">
        <f>F98</f>
        <v>1563</v>
      </c>
    </row>
    <row r="98" spans="1:6" s="73" customFormat="1" ht="30">
      <c r="A98" s="142" t="s">
        <v>108</v>
      </c>
      <c r="B98" s="135" t="s">
        <v>208</v>
      </c>
      <c r="C98" s="91" t="s">
        <v>157</v>
      </c>
      <c r="D98" s="91" t="s">
        <v>440</v>
      </c>
      <c r="E98" s="91"/>
      <c r="F98" s="77">
        <f>F99</f>
        <v>1563</v>
      </c>
    </row>
    <row r="99" spans="1:6" s="73" customFormat="1" ht="15">
      <c r="A99" s="142" t="s">
        <v>494</v>
      </c>
      <c r="B99" s="135" t="s">
        <v>271</v>
      </c>
      <c r="C99" s="91" t="s">
        <v>157</v>
      </c>
      <c r="D99" s="91" t="s">
        <v>440</v>
      </c>
      <c r="E99" s="91" t="s">
        <v>270</v>
      </c>
      <c r="F99" s="77">
        <f>'приложение 2'!G104</f>
        <v>1563</v>
      </c>
    </row>
    <row r="100" spans="1:7" s="73" customFormat="1" ht="15.75">
      <c r="A100" s="143" t="s">
        <v>495</v>
      </c>
      <c r="B100" s="134" t="s">
        <v>74</v>
      </c>
      <c r="C100" s="101" t="s">
        <v>36</v>
      </c>
      <c r="D100" s="101"/>
      <c r="E100" s="101"/>
      <c r="F100" s="82">
        <f>F101+F103</f>
        <v>17743.1</v>
      </c>
      <c r="G100" s="75" t="e">
        <f>G102+#REF!</f>
        <v>#REF!</v>
      </c>
    </row>
    <row r="101" spans="1:7" s="76" customFormat="1" ht="45">
      <c r="A101" s="142" t="s">
        <v>496</v>
      </c>
      <c r="B101" s="135" t="s">
        <v>363</v>
      </c>
      <c r="C101" s="91" t="s">
        <v>36</v>
      </c>
      <c r="D101" s="91" t="s">
        <v>507</v>
      </c>
      <c r="E101" s="91"/>
      <c r="F101" s="77">
        <f>F102</f>
        <v>9756.1</v>
      </c>
      <c r="G101" s="83"/>
    </row>
    <row r="102" spans="1:7" s="86" customFormat="1" ht="15">
      <c r="A102" s="142" t="s">
        <v>497</v>
      </c>
      <c r="B102" s="135" t="s">
        <v>271</v>
      </c>
      <c r="C102" s="91" t="s">
        <v>36</v>
      </c>
      <c r="D102" s="91" t="s">
        <v>507</v>
      </c>
      <c r="E102" s="91" t="s">
        <v>270</v>
      </c>
      <c r="F102" s="77">
        <f>'приложение 2'!G107</f>
        <v>9756.1</v>
      </c>
      <c r="G102" s="85">
        <v>0</v>
      </c>
    </row>
    <row r="103" spans="1:7" s="86" customFormat="1" ht="45">
      <c r="A103" s="142" t="s">
        <v>498</v>
      </c>
      <c r="B103" s="135" t="s">
        <v>364</v>
      </c>
      <c r="C103" s="91" t="s">
        <v>36</v>
      </c>
      <c r="D103" s="91" t="s">
        <v>508</v>
      </c>
      <c r="E103" s="91"/>
      <c r="F103" s="77">
        <f>F104</f>
        <v>7987</v>
      </c>
      <c r="G103" s="85"/>
    </row>
    <row r="104" spans="1:7" s="86" customFormat="1" ht="15">
      <c r="A104" s="142" t="s">
        <v>499</v>
      </c>
      <c r="B104" s="135" t="s">
        <v>271</v>
      </c>
      <c r="C104" s="91" t="s">
        <v>36</v>
      </c>
      <c r="D104" s="91" t="s">
        <v>508</v>
      </c>
      <c r="E104" s="91" t="s">
        <v>270</v>
      </c>
      <c r="F104" s="77">
        <f>'приложение 2'!G109</f>
        <v>7987</v>
      </c>
      <c r="G104" s="85"/>
    </row>
    <row r="105" spans="1:7" s="73" customFormat="1" ht="15.75">
      <c r="A105" s="143" t="s">
        <v>207</v>
      </c>
      <c r="B105" s="134" t="s">
        <v>141</v>
      </c>
      <c r="C105" s="96" t="s">
        <v>124</v>
      </c>
      <c r="D105" s="96"/>
      <c r="E105" s="96"/>
      <c r="F105" s="82">
        <f>F106</f>
        <v>6844.2</v>
      </c>
      <c r="G105" s="74"/>
    </row>
    <row r="106" spans="1:7" s="73" customFormat="1" ht="15.75">
      <c r="A106" s="143" t="s">
        <v>127</v>
      </c>
      <c r="B106" s="139" t="s">
        <v>142</v>
      </c>
      <c r="C106" s="96" t="s">
        <v>125</v>
      </c>
      <c r="D106" s="96"/>
      <c r="E106" s="96"/>
      <c r="F106" s="82">
        <f>F107</f>
        <v>6844.2</v>
      </c>
      <c r="G106" s="74"/>
    </row>
    <row r="107" spans="1:7" s="73" customFormat="1" ht="75">
      <c r="A107" s="142" t="s">
        <v>128</v>
      </c>
      <c r="B107" s="140" t="s">
        <v>441</v>
      </c>
      <c r="C107" s="97" t="s">
        <v>125</v>
      </c>
      <c r="D107" s="91" t="s">
        <v>442</v>
      </c>
      <c r="E107" s="97"/>
      <c r="F107" s="77">
        <f>F108</f>
        <v>6844.2</v>
      </c>
      <c r="G107" s="87"/>
    </row>
    <row r="108" spans="1:7" s="73" customFormat="1" ht="30">
      <c r="A108" s="142" t="s">
        <v>131</v>
      </c>
      <c r="B108" s="135" t="s">
        <v>253</v>
      </c>
      <c r="C108" s="91" t="s">
        <v>125</v>
      </c>
      <c r="D108" s="91" t="s">
        <v>442</v>
      </c>
      <c r="E108" s="91">
        <v>200</v>
      </c>
      <c r="F108" s="77">
        <f>'приложение 2'!G113</f>
        <v>6844.2</v>
      </c>
      <c r="G108" s="87"/>
    </row>
    <row r="109" spans="1:6" s="73" customFormat="1" ht="15.75">
      <c r="A109" s="143" t="s">
        <v>453</v>
      </c>
      <c r="B109" s="134" t="s">
        <v>122</v>
      </c>
      <c r="C109" s="101" t="s">
        <v>121</v>
      </c>
      <c r="D109" s="101"/>
      <c r="E109" s="101"/>
      <c r="F109" s="82">
        <f>F110</f>
        <v>810</v>
      </c>
    </row>
    <row r="110" spans="1:6" s="73" customFormat="1" ht="15.75">
      <c r="A110" s="143" t="s">
        <v>500</v>
      </c>
      <c r="B110" s="134" t="s">
        <v>129</v>
      </c>
      <c r="C110" s="101" t="s">
        <v>123</v>
      </c>
      <c r="D110" s="101"/>
      <c r="E110" s="101"/>
      <c r="F110" s="82">
        <f>F111</f>
        <v>810</v>
      </c>
    </row>
    <row r="111" spans="1:6" s="73" customFormat="1" ht="45">
      <c r="A111" s="142" t="s">
        <v>501</v>
      </c>
      <c r="B111" s="135" t="s">
        <v>443</v>
      </c>
      <c r="C111" s="91" t="s">
        <v>123</v>
      </c>
      <c r="D111" s="91" t="s">
        <v>444</v>
      </c>
      <c r="E111" s="101"/>
      <c r="F111" s="77">
        <f>F112</f>
        <v>810</v>
      </c>
    </row>
    <row r="112" spans="1:6" ht="30">
      <c r="A112" s="142" t="s">
        <v>502</v>
      </c>
      <c r="B112" s="135" t="s">
        <v>253</v>
      </c>
      <c r="C112" s="91" t="s">
        <v>123</v>
      </c>
      <c r="D112" s="91" t="s">
        <v>444</v>
      </c>
      <c r="E112" s="91">
        <v>200</v>
      </c>
      <c r="F112" s="77">
        <f>'приложение 2'!G117</f>
        <v>810</v>
      </c>
    </row>
    <row r="113" spans="1:6" ht="15.75">
      <c r="A113" s="100"/>
      <c r="B113" s="134" t="s">
        <v>244</v>
      </c>
      <c r="C113" s="112"/>
      <c r="D113" s="101"/>
      <c r="E113" s="101"/>
      <c r="F113" s="82">
        <f>F13+F53+F57+F61+F74+F85+F96+F105+F109</f>
        <v>149019.40000000002</v>
      </c>
    </row>
    <row r="114" spans="2:6" ht="15">
      <c r="B114" s="113"/>
      <c r="F114" s="114"/>
    </row>
    <row r="115" ht="15">
      <c r="B115" s="113"/>
    </row>
    <row r="116" spans="2:6" ht="15">
      <c r="B116" s="98"/>
      <c r="F116" s="120"/>
    </row>
    <row r="118" ht="15">
      <c r="B118" s="113"/>
    </row>
  </sheetData>
  <sheetProtection/>
  <mergeCells count="9">
    <mergeCell ref="C7:F7"/>
    <mergeCell ref="A11:E11"/>
    <mergeCell ref="C1:F1"/>
    <mergeCell ref="C2:F2"/>
    <mergeCell ref="A10:F10"/>
    <mergeCell ref="C3:F3"/>
    <mergeCell ref="C4:F4"/>
    <mergeCell ref="C5:F5"/>
    <mergeCell ref="C6:F6"/>
  </mergeCells>
  <printOptions/>
  <pageMargins left="0.22" right="0.16" top="0.2" bottom="0.16" header="0.16" footer="0.16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29.00390625" style="0" customWidth="1"/>
    <col min="2" max="2" width="48.00390625" style="0" customWidth="1"/>
    <col min="3" max="3" width="10.625" style="0" customWidth="1"/>
    <col min="4" max="4" width="10.75390625" style="0" hidden="1" customWidth="1"/>
    <col min="5" max="7" width="9.125" style="0" hidden="1" customWidth="1"/>
  </cols>
  <sheetData>
    <row r="1" spans="2:3" ht="12.75">
      <c r="B1" s="157" t="s">
        <v>234</v>
      </c>
      <c r="C1" s="157"/>
    </row>
    <row r="2" spans="2:3" ht="12.75">
      <c r="B2" s="157" t="s">
        <v>387</v>
      </c>
      <c r="C2" s="157"/>
    </row>
    <row r="3" spans="2:4" ht="13.5" customHeight="1">
      <c r="B3" s="157"/>
      <c r="C3" s="157"/>
      <c r="D3" s="43"/>
    </row>
    <row r="4" spans="2:4" ht="13.5" customHeight="1">
      <c r="B4" s="157"/>
      <c r="C4" s="157"/>
      <c r="D4" s="43"/>
    </row>
    <row r="5" spans="2:4" ht="13.5" customHeight="1">
      <c r="B5" s="157"/>
      <c r="C5" s="157"/>
      <c r="D5" s="43"/>
    </row>
    <row r="6" spans="1:3" ht="12.75">
      <c r="A6" s="3"/>
      <c r="C6" s="43"/>
    </row>
    <row r="7" spans="1:3" ht="36.75" customHeight="1">
      <c r="A7" s="3"/>
      <c r="B7" s="37"/>
      <c r="C7" s="4"/>
    </row>
    <row r="8" spans="1:3" ht="35.25" customHeight="1">
      <c r="A8" s="163" t="s">
        <v>388</v>
      </c>
      <c r="B8" s="163"/>
      <c r="C8" s="163"/>
    </row>
    <row r="9" spans="1:3" ht="15.75">
      <c r="A9" s="5"/>
      <c r="B9" s="4"/>
      <c r="C9" s="3"/>
    </row>
    <row r="12" spans="4:7" ht="12.75">
      <c r="D12" s="164" t="s">
        <v>23</v>
      </c>
      <c r="E12" s="164"/>
      <c r="F12" s="164"/>
      <c r="G12" s="164"/>
    </row>
    <row r="13" spans="1:7" ht="12" customHeight="1">
      <c r="A13" s="161" t="s">
        <v>398</v>
      </c>
      <c r="B13" s="161" t="s">
        <v>22</v>
      </c>
      <c r="C13" s="162" t="s">
        <v>155</v>
      </c>
      <c r="D13" s="6" t="s">
        <v>24</v>
      </c>
      <c r="E13" s="6" t="s">
        <v>25</v>
      </c>
      <c r="F13" s="6" t="s">
        <v>26</v>
      </c>
      <c r="G13" s="6" t="s">
        <v>27</v>
      </c>
    </row>
    <row r="14" spans="1:7" ht="12.75">
      <c r="A14" s="161"/>
      <c r="B14" s="161"/>
      <c r="C14" s="162"/>
      <c r="D14" s="13">
        <v>5592</v>
      </c>
      <c r="E14" s="7" t="e">
        <f>D14+'приложение 2'!#REF!</f>
        <v>#REF!</v>
      </c>
      <c r="F14" s="7" t="e">
        <f>E14+'приложение 2'!#REF!</f>
        <v>#REF!</v>
      </c>
      <c r="G14" s="7" t="e">
        <f>F14+'приложение 2'!#REF!</f>
        <v>#REF!</v>
      </c>
    </row>
    <row r="15" spans="1:7" ht="25.5">
      <c r="A15" s="131" t="s">
        <v>143</v>
      </c>
      <c r="B15" s="17" t="s">
        <v>92</v>
      </c>
      <c r="C15" s="121">
        <f>C20-C16</f>
        <v>4225.900000000023</v>
      </c>
      <c r="D15" s="7" t="e">
        <f>-'приложение 2'!#REF!</f>
        <v>#REF!</v>
      </c>
      <c r="E15" s="7" t="e">
        <f>-'приложение 2'!#REF!</f>
        <v>#REF!</v>
      </c>
      <c r="F15" s="7" t="e">
        <f>-'приложение 2'!#REF!</f>
        <v>#REF!</v>
      </c>
      <c r="G15" s="7" t="e">
        <f>-'приложение 2'!#REF!</f>
        <v>#REF!</v>
      </c>
    </row>
    <row r="16" spans="1:7" ht="12.75">
      <c r="A16" s="132" t="s">
        <v>144</v>
      </c>
      <c r="B16" s="1" t="s">
        <v>64</v>
      </c>
      <c r="C16" s="115">
        <f>C17</f>
        <v>144793.5</v>
      </c>
      <c r="D16" s="7" t="e">
        <f>-'приложение 2'!#REF!</f>
        <v>#REF!</v>
      </c>
      <c r="E16" s="7" t="e">
        <f>-'приложение 2'!#REF!</f>
        <v>#REF!</v>
      </c>
      <c r="F16" s="7" t="e">
        <f>-'приложение 2'!#REF!</f>
        <v>#REF!</v>
      </c>
      <c r="G16" s="7" t="e">
        <f>-'приложение 2'!#REF!</f>
        <v>#REF!</v>
      </c>
    </row>
    <row r="17" spans="1:7" ht="12.75">
      <c r="A17" s="132" t="s">
        <v>145</v>
      </c>
      <c r="B17" s="1" t="s">
        <v>65</v>
      </c>
      <c r="C17" s="115">
        <f>C18</f>
        <v>144793.5</v>
      </c>
      <c r="D17" s="7" t="e">
        <f>-'приложение 2'!#REF!</f>
        <v>#REF!</v>
      </c>
      <c r="E17" s="7" t="e">
        <f>-'приложение 2'!#REF!</f>
        <v>#REF!</v>
      </c>
      <c r="F17" s="7" t="e">
        <f>-'приложение 2'!#REF!</f>
        <v>#REF!</v>
      </c>
      <c r="G17" s="7" t="e">
        <f>-'приложение 2'!#REF!</f>
        <v>#REF!</v>
      </c>
    </row>
    <row r="18" spans="1:7" ht="12.75">
      <c r="A18" s="132" t="s">
        <v>146</v>
      </c>
      <c r="B18" s="1" t="s">
        <v>336</v>
      </c>
      <c r="C18" s="115">
        <f>C19</f>
        <v>144793.5</v>
      </c>
      <c r="D18" s="13" t="e">
        <f>#REF!</f>
        <v>#REF!</v>
      </c>
      <c r="E18" s="13" t="e">
        <f>#REF!</f>
        <v>#REF!</v>
      </c>
      <c r="F18" s="13" t="e">
        <f>#REF!</f>
        <v>#REF!</v>
      </c>
      <c r="G18" s="13" t="e">
        <f>#REF!</f>
        <v>#REF!</v>
      </c>
    </row>
    <row r="19" spans="1:7" ht="38.25">
      <c r="A19" s="132" t="s">
        <v>93</v>
      </c>
      <c r="B19" s="67" t="s">
        <v>358</v>
      </c>
      <c r="C19" s="115">
        <f>'приложение 1'!E61</f>
        <v>144793.5</v>
      </c>
      <c r="D19" s="7">
        <f>-'приложение 2'!H126</f>
        <v>0</v>
      </c>
      <c r="E19" s="7" t="e">
        <f>-'приложение 2'!#REF!</f>
        <v>#REF!</v>
      </c>
      <c r="F19" s="7" t="e">
        <f>-'приложение 2'!#REF!</f>
        <v>#REF!</v>
      </c>
      <c r="G19" s="7" t="e">
        <f>-'приложение 2'!#REF!</f>
        <v>#REF!</v>
      </c>
    </row>
    <row r="20" spans="1:7" ht="12.75">
      <c r="A20" s="132" t="s">
        <v>147</v>
      </c>
      <c r="B20" s="11" t="s">
        <v>66</v>
      </c>
      <c r="C20" s="115">
        <f>'приложение 2'!G118</f>
        <v>149019.40000000002</v>
      </c>
      <c r="D20" s="7">
        <f>-'приложение 2'!H126</f>
        <v>0</v>
      </c>
      <c r="E20" s="7" t="e">
        <f>-'приложение 2'!#REF!</f>
        <v>#REF!</v>
      </c>
      <c r="F20" s="7" t="e">
        <f>-'приложение 2'!#REF!</f>
        <v>#REF!</v>
      </c>
      <c r="G20" s="7" t="e">
        <f>-'приложение 2'!#REF!</f>
        <v>#REF!</v>
      </c>
    </row>
    <row r="21" spans="1:7" ht="12.75">
      <c r="A21" s="132" t="s">
        <v>148</v>
      </c>
      <c r="B21" s="11" t="s">
        <v>67</v>
      </c>
      <c r="C21" s="115">
        <f>C20</f>
        <v>149019.40000000002</v>
      </c>
      <c r="D21" s="7">
        <f>-'приложение 2'!H126</f>
        <v>0</v>
      </c>
      <c r="E21" s="7" t="e">
        <f>-'приложение 2'!#REF!</f>
        <v>#REF!</v>
      </c>
      <c r="F21" s="7" t="e">
        <f>-'приложение 2'!#REF!</f>
        <v>#REF!</v>
      </c>
      <c r="G21" s="7" t="e">
        <f>-'приложение 2'!#REF!</f>
        <v>#REF!</v>
      </c>
    </row>
    <row r="22" spans="1:7" ht="25.5">
      <c r="A22" s="132" t="s">
        <v>149</v>
      </c>
      <c r="B22" s="11" t="s">
        <v>68</v>
      </c>
      <c r="C22" s="115">
        <f>C21</f>
        <v>149019.40000000002</v>
      </c>
      <c r="D22" s="16" t="e">
        <f>D18+D23</f>
        <v>#REF!</v>
      </c>
      <c r="E22" s="16" t="e">
        <f>E18+E23</f>
        <v>#REF!</v>
      </c>
      <c r="F22" s="16" t="e">
        <f>F18+F23</f>
        <v>#REF!</v>
      </c>
      <c r="G22" s="16" t="e">
        <f>G18+G23</f>
        <v>#REF!</v>
      </c>
    </row>
    <row r="23" spans="1:7" ht="38.25">
      <c r="A23" s="132" t="s">
        <v>94</v>
      </c>
      <c r="B23" s="118" t="s">
        <v>355</v>
      </c>
      <c r="C23" s="115">
        <f>C22</f>
        <v>149019.40000000002</v>
      </c>
      <c r="D23" s="7" t="e">
        <f>-'приложение 2'!#REF!</f>
        <v>#REF!</v>
      </c>
      <c r="E23" s="7" t="e">
        <f>-'приложение 2'!#REF!</f>
        <v>#REF!</v>
      </c>
      <c r="F23" s="7" t="e">
        <f>-'приложение 2'!#REF!</f>
        <v>#REF!</v>
      </c>
      <c r="G23" s="7" t="e">
        <f>-'приложение 2'!#REF!</f>
        <v>#REF!</v>
      </c>
    </row>
    <row r="24" spans="1:3" ht="25.5">
      <c r="A24" s="2" t="s">
        <v>106</v>
      </c>
      <c r="B24" s="12" t="s">
        <v>245</v>
      </c>
      <c r="C24" s="121">
        <f>SUM(C15)</f>
        <v>4225.900000000023</v>
      </c>
    </row>
    <row r="28" ht="12.75">
      <c r="B28" s="8"/>
    </row>
    <row r="29" ht="14.25">
      <c r="D29" s="9" t="s">
        <v>71</v>
      </c>
    </row>
    <row r="30" ht="14.25">
      <c r="B30" s="9"/>
    </row>
    <row r="33" ht="15">
      <c r="B33" s="14"/>
    </row>
  </sheetData>
  <sheetProtection/>
  <mergeCells count="10">
    <mergeCell ref="A13:A14"/>
    <mergeCell ref="B13:B14"/>
    <mergeCell ref="C13:C14"/>
    <mergeCell ref="A8:C8"/>
    <mergeCell ref="D12:G12"/>
    <mergeCell ref="B1:C1"/>
    <mergeCell ref="B2:C2"/>
    <mergeCell ref="B3:C3"/>
    <mergeCell ref="B4:C4"/>
    <mergeCell ref="B5:C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9"/>
  <sheetViews>
    <sheetView zoomScalePageLayoutView="0" workbookViewId="0" topLeftCell="A13">
      <selection activeCell="B24" sqref="B24"/>
    </sheetView>
  </sheetViews>
  <sheetFormatPr defaultColWidth="9.00390625" defaultRowHeight="12.75"/>
  <cols>
    <col min="1" max="1" width="2.75390625" style="0" customWidth="1"/>
    <col min="2" max="2" width="16.75390625" style="0" customWidth="1"/>
    <col min="3" max="3" width="20.75390625" style="0" customWidth="1"/>
    <col min="6" max="6" width="35.375" style="0" customWidth="1"/>
  </cols>
  <sheetData>
    <row r="1" ht="12.75">
      <c r="F1" s="43" t="s">
        <v>237</v>
      </c>
    </row>
    <row r="2" ht="12.75">
      <c r="F2" s="43" t="s">
        <v>370</v>
      </c>
    </row>
    <row r="3" ht="12.75">
      <c r="F3" s="43"/>
    </row>
    <row r="4" spans="2:6" ht="60.75" customHeight="1">
      <c r="B4" s="174" t="s">
        <v>239</v>
      </c>
      <c r="C4" s="175"/>
      <c r="D4" s="175"/>
      <c r="E4" s="175"/>
      <c r="F4" s="175"/>
    </row>
    <row r="7" spans="2:6" ht="29.25" customHeight="1">
      <c r="B7" s="176" t="s">
        <v>400</v>
      </c>
      <c r="C7" s="176"/>
      <c r="D7" s="176" t="s">
        <v>22</v>
      </c>
      <c r="E7" s="176"/>
      <c r="F7" s="176"/>
    </row>
    <row r="8" spans="2:6" ht="63.75">
      <c r="B8" s="67" t="s">
        <v>238</v>
      </c>
      <c r="C8" s="67" t="s">
        <v>236</v>
      </c>
      <c r="D8" s="176"/>
      <c r="E8" s="176"/>
      <c r="F8" s="176"/>
    </row>
    <row r="9" spans="2:6" ht="44.25" customHeight="1">
      <c r="B9" s="70">
        <v>982</v>
      </c>
      <c r="C9" s="71"/>
      <c r="D9" s="177" t="s">
        <v>389</v>
      </c>
      <c r="E9" s="178"/>
      <c r="F9" s="179"/>
    </row>
    <row r="10" spans="2:6" ht="57" customHeight="1">
      <c r="B10" s="66">
        <v>982</v>
      </c>
      <c r="C10" s="68" t="s">
        <v>179</v>
      </c>
      <c r="D10" s="165" t="s">
        <v>356</v>
      </c>
      <c r="E10" s="166"/>
      <c r="F10" s="167"/>
    </row>
    <row r="11" spans="2:6" ht="79.5" customHeight="1">
      <c r="B11" s="66">
        <v>982</v>
      </c>
      <c r="C11" s="69" t="s">
        <v>172</v>
      </c>
      <c r="D11" s="165" t="s">
        <v>347</v>
      </c>
      <c r="E11" s="166"/>
      <c r="F11" s="167"/>
    </row>
    <row r="12" spans="2:6" ht="67.5" customHeight="1">
      <c r="B12" s="66">
        <v>982</v>
      </c>
      <c r="C12" s="69" t="s">
        <v>167</v>
      </c>
      <c r="D12" s="165" t="s">
        <v>357</v>
      </c>
      <c r="E12" s="166"/>
      <c r="F12" s="167"/>
    </row>
    <row r="13" spans="2:6" ht="90" customHeight="1">
      <c r="B13" s="66">
        <v>982</v>
      </c>
      <c r="C13" s="145" t="s">
        <v>381</v>
      </c>
      <c r="D13" s="171" t="s">
        <v>382</v>
      </c>
      <c r="E13" s="172"/>
      <c r="F13" s="173"/>
    </row>
    <row r="14" spans="2:6" ht="88.5" customHeight="1">
      <c r="B14" s="66">
        <v>982</v>
      </c>
      <c r="C14" s="145" t="s">
        <v>401</v>
      </c>
      <c r="D14" s="168" t="s">
        <v>382</v>
      </c>
      <c r="E14" s="169"/>
      <c r="F14" s="170"/>
    </row>
    <row r="15" spans="2:6" ht="45" customHeight="1">
      <c r="B15" s="66">
        <v>982</v>
      </c>
      <c r="C15" s="68" t="s">
        <v>188</v>
      </c>
      <c r="D15" s="165" t="s">
        <v>349</v>
      </c>
      <c r="E15" s="166"/>
      <c r="F15" s="167"/>
    </row>
    <row r="16" spans="2:6" ht="64.5" customHeight="1">
      <c r="B16" s="72">
        <v>982</v>
      </c>
      <c r="C16" s="69" t="s">
        <v>109</v>
      </c>
      <c r="D16" s="165" t="s">
        <v>136</v>
      </c>
      <c r="E16" s="166"/>
      <c r="F16" s="167"/>
    </row>
    <row r="17" spans="2:6" ht="94.5" customHeight="1">
      <c r="B17" s="72">
        <v>982</v>
      </c>
      <c r="C17" s="69" t="s">
        <v>110</v>
      </c>
      <c r="D17" s="165" t="s">
        <v>137</v>
      </c>
      <c r="E17" s="166"/>
      <c r="F17" s="167"/>
    </row>
    <row r="18" spans="2:6" ht="45.75" customHeight="1">
      <c r="B18" s="72">
        <v>982</v>
      </c>
      <c r="C18" s="69" t="s">
        <v>83</v>
      </c>
      <c r="D18" s="165" t="s">
        <v>174</v>
      </c>
      <c r="E18" s="166"/>
      <c r="F18" s="167"/>
    </row>
    <row r="19" spans="2:6" ht="54.75" customHeight="1">
      <c r="B19" s="72">
        <v>982</v>
      </c>
      <c r="C19" s="69" t="s">
        <v>84</v>
      </c>
      <c r="D19" s="165" t="s">
        <v>175</v>
      </c>
      <c r="E19" s="166"/>
      <c r="F19" s="167"/>
    </row>
  </sheetData>
  <sheetProtection/>
  <mergeCells count="14">
    <mergeCell ref="D18:F18"/>
    <mergeCell ref="D19:F19"/>
    <mergeCell ref="D10:F10"/>
    <mergeCell ref="D11:F11"/>
    <mergeCell ref="D12:F12"/>
    <mergeCell ref="D15:F15"/>
    <mergeCell ref="D16:F16"/>
    <mergeCell ref="D17:F17"/>
    <mergeCell ref="D14:F14"/>
    <mergeCell ref="D13:F13"/>
    <mergeCell ref="B4:F4"/>
    <mergeCell ref="B7:C7"/>
    <mergeCell ref="D7:F8"/>
    <mergeCell ref="D9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11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2.75390625" style="0" customWidth="1"/>
    <col min="2" max="2" width="16.75390625" style="0" customWidth="1"/>
    <col min="3" max="3" width="22.75390625" style="0" customWidth="1"/>
    <col min="6" max="6" width="35.375" style="0" customWidth="1"/>
  </cols>
  <sheetData>
    <row r="1" ht="12.75">
      <c r="F1" s="43" t="s">
        <v>240</v>
      </c>
    </row>
    <row r="2" ht="12.75">
      <c r="F2" s="43" t="s">
        <v>387</v>
      </c>
    </row>
    <row r="3" ht="12.75">
      <c r="F3" s="43"/>
    </row>
    <row r="4" spans="2:6" ht="60.75" customHeight="1">
      <c r="B4" s="174" t="s">
        <v>246</v>
      </c>
      <c r="C4" s="175"/>
      <c r="D4" s="175"/>
      <c r="E4" s="175"/>
      <c r="F4" s="175"/>
    </row>
    <row r="7" spans="2:6" ht="29.25" customHeight="1">
      <c r="B7" s="176" t="s">
        <v>400</v>
      </c>
      <c r="C7" s="176"/>
      <c r="D7" s="176" t="s">
        <v>22</v>
      </c>
      <c r="E7" s="176"/>
      <c r="F7" s="176"/>
    </row>
    <row r="8" spans="2:6" ht="89.25">
      <c r="B8" s="67" t="s">
        <v>238</v>
      </c>
      <c r="C8" s="67" t="s">
        <v>241</v>
      </c>
      <c r="D8" s="176"/>
      <c r="E8" s="176"/>
      <c r="F8" s="176"/>
    </row>
    <row r="9" spans="2:6" ht="42.75" customHeight="1">
      <c r="B9" s="70">
        <v>982</v>
      </c>
      <c r="C9" s="71"/>
      <c r="D9" s="186" t="s">
        <v>389</v>
      </c>
      <c r="E9" s="187"/>
      <c r="F9" s="188"/>
    </row>
    <row r="10" spans="2:6" ht="44.25" customHeight="1">
      <c r="B10" s="66">
        <v>982</v>
      </c>
      <c r="C10" s="68" t="s">
        <v>242</v>
      </c>
      <c r="D10" s="180" t="s">
        <v>354</v>
      </c>
      <c r="E10" s="181"/>
      <c r="F10" s="182"/>
    </row>
    <row r="11" spans="2:6" ht="39" customHeight="1">
      <c r="B11" s="66">
        <v>982</v>
      </c>
      <c r="C11" s="69" t="s">
        <v>243</v>
      </c>
      <c r="D11" s="183" t="s">
        <v>355</v>
      </c>
      <c r="E11" s="184"/>
      <c r="F11" s="185"/>
    </row>
  </sheetData>
  <sheetProtection/>
  <mergeCells count="6">
    <mergeCell ref="D10:F10"/>
    <mergeCell ref="D11:F11"/>
    <mergeCell ref="B4:F4"/>
    <mergeCell ref="B7:C7"/>
    <mergeCell ref="D7:F8"/>
    <mergeCell ref="D9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</dc:creator>
  <cp:keywords/>
  <dc:description/>
  <cp:lastModifiedBy>User</cp:lastModifiedBy>
  <cp:lastPrinted>2015-11-06T08:10:33Z</cp:lastPrinted>
  <dcterms:created xsi:type="dcterms:W3CDTF">2004-01-09T12:13:45Z</dcterms:created>
  <dcterms:modified xsi:type="dcterms:W3CDTF">2015-11-06T08:13:06Z</dcterms:modified>
  <cp:category/>
  <cp:version/>
  <cp:contentType/>
  <cp:contentStatus/>
</cp:coreProperties>
</file>