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5" windowHeight="6825" tabRatio="500" activeTab="2"/>
  </bookViews>
  <sheets>
    <sheet name="приложение 1" sheetId="1" r:id="rId1"/>
    <sheet name="приложение 2" sheetId="2" r:id="rId2"/>
    <sheet name="Приложение №3" sheetId="3" r:id="rId3"/>
  </sheets>
  <definedNames/>
  <calcPr fullCalcOnLoad="1"/>
</workbook>
</file>

<file path=xl/comments2.xml><?xml version="1.0" encoding="utf-8"?>
<comments xmlns="http://schemas.openxmlformats.org/spreadsheetml/2006/main">
  <authors>
    <author>123</author>
  </authors>
  <commentList>
    <comment ref="D58" authorId="0">
      <text>
        <r>
          <rPr>
            <b/>
            <sz val="8"/>
            <rFont val="Tahoma"/>
            <family val="2"/>
          </rPr>
          <t>123:</t>
        </r>
        <r>
          <rPr>
            <sz val="8"/>
            <rFont val="Tahoma"/>
            <family val="2"/>
          </rPr>
          <t xml:space="preserve">
уточнить перечень программ по благоустройству
</t>
        </r>
      </text>
    </comment>
  </commentList>
</comments>
</file>

<file path=xl/sharedStrings.xml><?xml version="1.0" encoding="utf-8"?>
<sst xmlns="http://schemas.openxmlformats.org/spreadsheetml/2006/main" count="756" uniqueCount="439">
  <si>
    <t>№ п/п</t>
  </si>
  <si>
    <t>Источники доходов</t>
  </si>
  <si>
    <t>Код</t>
  </si>
  <si>
    <t>I.</t>
  </si>
  <si>
    <t>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</si>
  <si>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</si>
  <si>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</si>
  <si>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</si>
  <si>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</si>
  <si>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</si>
  <si>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</si>
  <si>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4.</t>
  </si>
  <si>
    <t>4.1.</t>
  </si>
  <si>
    <t>II.</t>
  </si>
  <si>
    <t>1.1.</t>
  </si>
  <si>
    <t>1.1.1.</t>
  </si>
  <si>
    <t>Наименование статей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</si>
  <si>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</si>
  <si>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</si>
  <si>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</si>
  <si>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</si>
  <si>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</si>
  <si>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</si>
  <si>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5.1.</t>
  </si>
  <si>
    <t>6.</t>
  </si>
  <si>
    <t>Наименование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</si>
  <si>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</si>
  <si>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</si>
  <si>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</si>
  <si>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</si>
  <si>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</si>
  <si>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</si>
  <si>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</si>
  <si>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</si>
  <si>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</si>
  <si>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Молодежная политика и оздоровление детей</t>
  </si>
  <si>
    <t>0707</t>
  </si>
  <si>
    <t>1000</t>
  </si>
  <si>
    <t>0800</t>
  </si>
  <si>
    <t>Культура</t>
  </si>
  <si>
    <t>0801</t>
  </si>
  <si>
    <t>0100</t>
  </si>
  <si>
    <t>6.1.</t>
  </si>
  <si>
    <t>457 01 00</t>
  </si>
  <si>
    <t>0102</t>
  </si>
  <si>
    <t>000</t>
  </si>
  <si>
    <t>182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</si>
  <si>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</si>
  <si>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</si>
  <si>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1 00 00000 00 0000 000</t>
  </si>
  <si>
    <t>1 05 00000 00 0000 000</t>
  </si>
  <si>
    <t>1 05 01000 00 0000 110</t>
  </si>
  <si>
    <t xml:space="preserve"> 1 05 02000 02 0000 110</t>
  </si>
  <si>
    <t>1 06 00000 00 0000 000</t>
  </si>
  <si>
    <t>1 06 01010 03 0000 110</t>
  </si>
  <si>
    <t>1 09 00000 00 0000 000</t>
  </si>
  <si>
    <t>1 09 04040 01 0000 110</t>
  </si>
  <si>
    <t>1 16 00000 00 0000 000</t>
  </si>
  <si>
    <t>1 16 06000 01 0000 140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</si>
  <si>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</si>
  <si>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</si>
  <si>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</si>
  <si>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</si>
  <si>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</si>
  <si>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</si>
  <si>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</si>
  <si>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</si>
  <si>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1 16 90030 03 0000 140</t>
  </si>
  <si>
    <t>1 16 90030 03 0100 140</t>
  </si>
  <si>
    <t>1 09 04000 00 0000 110</t>
  </si>
  <si>
    <t>1 13 00000 00 0000 000</t>
  </si>
  <si>
    <t>Охрана семьи и детства</t>
  </si>
  <si>
    <t>0503</t>
  </si>
  <si>
    <t>Резервные фонды</t>
  </si>
  <si>
    <t>Резервный фонд местной администрации</t>
  </si>
  <si>
    <t>Депутаты представительного органа местного самоуправления</t>
  </si>
  <si>
    <t>002 04 00</t>
  </si>
  <si>
    <t>002 01 00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</si>
  <si>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</si>
  <si>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</si>
  <si>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</si>
  <si>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</si>
  <si>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</si>
  <si>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</si>
  <si>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</si>
  <si>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</si>
  <si>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</si>
  <si>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</si>
  <si>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</si>
  <si>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</si>
  <si>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</si>
  <si>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</si>
  <si>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</si>
  <si>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</si>
  <si>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</si>
  <si>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</si>
  <si>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Код администратора</t>
  </si>
  <si>
    <t>Код источника дохода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</si>
  <si>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</si>
  <si>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</si>
  <si>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</si>
  <si>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806</t>
  </si>
  <si>
    <t>807</t>
  </si>
  <si>
    <t>863</t>
  </si>
  <si>
    <t>1.2.1</t>
  </si>
  <si>
    <t>1.2.1.1.</t>
  </si>
  <si>
    <t>1.2.1.2.</t>
  </si>
  <si>
    <t>НАЛОГОВЫЕ И НЕНАЛОГОВЫЕ ДОХОДЫ</t>
  </si>
  <si>
    <t>Благоустройство</t>
  </si>
  <si>
    <t>5.1.1.</t>
  </si>
  <si>
    <t xml:space="preserve"> </t>
  </si>
  <si>
    <t>002 99 02</t>
  </si>
  <si>
    <t>002 99 01</t>
  </si>
  <si>
    <t>002 06 00</t>
  </si>
  <si>
    <t>1 16 90000 00 0000 140</t>
  </si>
  <si>
    <t>7.1.1.</t>
  </si>
  <si>
    <t>2 02 03024 03 0100 151</t>
  </si>
  <si>
    <t>2 02 03024 03 0200 151</t>
  </si>
  <si>
    <t>002 03 01</t>
  </si>
  <si>
    <t>002 06 01</t>
  </si>
  <si>
    <t>002 03 00</t>
  </si>
  <si>
    <t>Глава муниципального образования</t>
  </si>
  <si>
    <t>Депутаты , осуществляющие свою деятельность на постоянной основе</t>
  </si>
  <si>
    <t>070 01 00</t>
  </si>
  <si>
    <t>1.1.1.1.</t>
  </si>
  <si>
    <t>1.1.1.2.</t>
  </si>
  <si>
    <t>I</t>
  </si>
  <si>
    <t>II</t>
  </si>
  <si>
    <t>III</t>
  </si>
  <si>
    <t>V</t>
  </si>
  <si>
    <t>VI</t>
  </si>
  <si>
    <t>VII</t>
  </si>
  <si>
    <t>10.1.</t>
  </si>
  <si>
    <t>11.1.</t>
  </si>
  <si>
    <t>1.2.2.</t>
  </si>
  <si>
    <t>1.2.1.</t>
  </si>
  <si>
    <t>2.1.1.</t>
  </si>
  <si>
    <t>6.1.1.</t>
  </si>
  <si>
    <t>10.1.1.</t>
  </si>
  <si>
    <t>11.1.1.</t>
  </si>
  <si>
    <t>1.2.1.1.1.</t>
  </si>
  <si>
    <t>1200</t>
  </si>
  <si>
    <t>СРЕДСТВА МАССОВОЙ ИНФОРМАЦИИ</t>
  </si>
  <si>
    <t>1202</t>
  </si>
  <si>
    <t>1100</t>
  </si>
  <si>
    <t>1101</t>
  </si>
  <si>
    <t>1.2.2.1.</t>
  </si>
  <si>
    <t>IV</t>
  </si>
  <si>
    <t>8.1.</t>
  </si>
  <si>
    <t>8.1.1.</t>
  </si>
  <si>
    <t>Периодическая печать и издательства</t>
  </si>
  <si>
    <t>8.1.1.1.</t>
  </si>
  <si>
    <t>0113</t>
  </si>
  <si>
    <t>1.1.3.</t>
  </si>
  <si>
    <t>1 05 01050 01 0000 110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</si>
  <si>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</si>
  <si>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</si>
  <si>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</si>
  <si>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</si>
  <si>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</si>
  <si>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</si>
  <si>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</si>
  <si>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</si>
  <si>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</si>
  <si>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</si>
  <si>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</si>
  <si>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</si>
  <si>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</si>
  <si>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</si>
  <si>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</si>
  <si>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1 16 23000 00 0000 140</t>
  </si>
  <si>
    <t>Доходы от возмещения ущерба при возникновении страховых случаев</t>
  </si>
  <si>
    <t>0111</t>
  </si>
  <si>
    <t>1 16 23030 03 0000 140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</si>
  <si>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</si>
  <si>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VIII</t>
  </si>
  <si>
    <t>7.1.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</si>
  <si>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</si>
  <si>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12.</t>
  </si>
  <si>
    <t>12.1.</t>
  </si>
  <si>
    <t>12.1.1.</t>
  </si>
  <si>
    <t>Социальное обеспечение населения</t>
  </si>
  <si>
    <t>1003</t>
  </si>
  <si>
    <t>Приложение № 1</t>
  </si>
  <si>
    <t>Приложение № 2</t>
  </si>
  <si>
    <t>505 01 00</t>
  </si>
  <si>
    <t>Другие вопросы в области образования</t>
  </si>
  <si>
    <t>0709</t>
  </si>
  <si>
    <t>795 02 00</t>
  </si>
  <si>
    <t>13.</t>
  </si>
  <si>
    <t>13.1.</t>
  </si>
  <si>
    <t>13.1.1.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</si>
  <si>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</si>
  <si>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</si>
  <si>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</si>
  <si>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</si>
  <si>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</si>
  <si>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1 16 23032 03 0000 140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</si>
  <si>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</si>
  <si>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</si>
  <si>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</si>
  <si>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002 03 02</t>
  </si>
  <si>
    <t>ШТРАФЫ, САНКЦИИ, ВОЗМЕЩЕНИЕ УЩЕРБА</t>
  </si>
  <si>
    <t>1 16 23031 03 0000 140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</si>
  <si>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</si>
  <si>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</si>
  <si>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</si>
  <si>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</si>
  <si>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1 05 01010 01 0000 110</t>
  </si>
  <si>
    <t>1 05 01020 01 0000 110</t>
  </si>
  <si>
    <t xml:space="preserve">1 13 02063 03 0000 130 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</si>
  <si>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</si>
  <si>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</si>
  <si>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</si>
  <si>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</si>
  <si>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</si>
  <si>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</si>
  <si>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</si>
  <si>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</si>
  <si>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</si>
  <si>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4.1.2.</t>
  </si>
  <si>
    <t>1 06 01000 00 0000 110</t>
  </si>
  <si>
    <t>Налог на имущество физических лиц</t>
  </si>
  <si>
    <t xml:space="preserve">Прочие доходы от компенсации затрат государства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</si>
  <si>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</si>
  <si>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</si>
  <si>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</si>
  <si>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1 16 90030 03 0300 140</t>
  </si>
  <si>
    <r>
      <t>Штрафы за административные правонарушения, посягающие на институты государственной власти и местного самоуправления, предусмотренные статьей 47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Закона Санкт-Петербурга  "Об административных правонарушениях в Санкт-Петербурге"</t>
    </r>
  </si>
  <si>
    <t>Субвенции местным бюджетам на выполнение передаваемых полномочий субъектов Российской Федерации</t>
  </si>
  <si>
    <t>Местная Администрация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</si>
  <si>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</si>
  <si>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</si>
  <si>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</si>
  <si>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НАЦИОНАЛЬНАЯ ЭКОНОМИКА</t>
  </si>
  <si>
    <t>0400</t>
  </si>
  <si>
    <t>0401</t>
  </si>
  <si>
    <t>Общеэкономические вопросы</t>
  </si>
  <si>
    <t xml:space="preserve">0401 </t>
  </si>
  <si>
    <t>8.</t>
  </si>
  <si>
    <t>14.</t>
  </si>
  <si>
    <t>14.1.</t>
  </si>
  <si>
    <t>14.1.1.</t>
  </si>
  <si>
    <t>IX</t>
  </si>
  <si>
    <t>Расходы на предоставление доплат к пенсии лицам, замещавшим муниципальные должности и должности муниципальной службы</t>
  </si>
  <si>
    <t>Периодические издания, учрежденные органами местного самоуправления, опубликование муниципальных правовых актов, иной информации</t>
  </si>
  <si>
    <t>1.2.3.</t>
  </si>
  <si>
    <t>1.2.3.1.</t>
  </si>
  <si>
    <t>1.2.3.3.</t>
  </si>
  <si>
    <t>4.1.1.1</t>
  </si>
  <si>
    <t>4.1.2.1.1.</t>
  </si>
  <si>
    <t>5.2.</t>
  </si>
  <si>
    <t>5.2.1.</t>
  </si>
  <si>
    <t>5.2.1.1.</t>
  </si>
  <si>
    <t>5.2.1.2.</t>
  </si>
  <si>
    <t>5.3.</t>
  </si>
  <si>
    <t>5.3.1.</t>
  </si>
  <si>
    <t>5.3.1.1.</t>
  </si>
  <si>
    <t>5.3.1.2.</t>
  </si>
  <si>
    <t>5.3.1.3.</t>
  </si>
  <si>
    <t>Защита населения и территории от чрезвычайных ситуаций природного и техногенного характера, гражданская оборона</t>
  </si>
  <si>
    <t>431 01 04</t>
  </si>
  <si>
    <t>1.3.</t>
  </si>
  <si>
    <t>1 05 04000 02 0000 110</t>
  </si>
  <si>
    <t>Налог, взимаемый в связи с применением патентной системы налогообложения</t>
  </si>
  <si>
    <t>Прочая закупка товаров, работ и услуг для обеспечения государственных (муниципальных) нужд</t>
  </si>
  <si>
    <t>Расходы на реализацию муниципальной программы "Организация и финансирование временного трудоустройства несовершеннолетних (от 14 до 18 лет) в свободное от учебы время "</t>
  </si>
  <si>
    <t>Обеспечение проведения выборов и референдумов</t>
  </si>
  <si>
    <t>0107</t>
  </si>
  <si>
    <t>002 07 00</t>
  </si>
  <si>
    <t>5.1.2.</t>
  </si>
  <si>
    <t>5.1.3.</t>
  </si>
  <si>
    <t>5.2.2.</t>
  </si>
  <si>
    <t>10.2.</t>
  </si>
  <si>
    <t>10.2.1.</t>
  </si>
  <si>
    <t>15.</t>
  </si>
  <si>
    <t>15.1.</t>
  </si>
  <si>
    <t>15.1.1.</t>
  </si>
  <si>
    <t xml:space="preserve">Расходы на реализацию муниципальной программы "Петербург объединяет людей" - Толерантность </t>
  </si>
  <si>
    <t>Расходы на реализацию муниципальной программы "Профилактика дорожно-транспортного травматизма"</t>
  </si>
  <si>
    <t>Расходы на реализацию муниципальной программы "Организация и проведение досуговых мероприятий для жителей муниципального образования"</t>
  </si>
  <si>
    <t>11.2.</t>
  </si>
  <si>
    <t>11.2.1.</t>
  </si>
  <si>
    <t>Расходы на реализацию подпрограммы "Культурные и досуговые мероприятия для детей и молодежи, в том числе для опекаемых детей и детей, находящихся в трудной жизненной ситуации"</t>
  </si>
  <si>
    <t>Расходы на реализацию подпрограммы "Досуговый клуб "Надежда"</t>
  </si>
  <si>
    <t>795 03 00</t>
  </si>
  <si>
    <t>Расходы на реализацию муниципальной программы "Культурно-просветительские, образовательные и прочие экскурсии для жителей муниципального образования"</t>
  </si>
  <si>
    <t>Приложение № 3</t>
  </si>
  <si>
    <t>ИТОГО</t>
  </si>
  <si>
    <t>Всего источников финансирования        дефицита бюджета</t>
  </si>
  <si>
    <t>Расходы на реализацию муниципальной программы «Развитие системы защиты прав потребителей на территории муниципального образования»</t>
  </si>
  <si>
    <t>Расходы на функционирование выставки, посвященной современным военным конфликтам, в которых принимали участие советские и российские солдаты и офицеры</t>
  </si>
  <si>
    <t>795 04 00</t>
  </si>
  <si>
    <t>795 05 00</t>
  </si>
  <si>
    <t>795 05 01</t>
  </si>
  <si>
    <t>795 05 02</t>
  </si>
  <si>
    <t>795 05 03</t>
  </si>
  <si>
    <t>795 05 04</t>
  </si>
  <si>
    <t>795 05 05</t>
  </si>
  <si>
    <t>795 05 09</t>
  </si>
  <si>
    <t>795 05 10</t>
  </si>
  <si>
    <t>795 06 00</t>
  </si>
  <si>
    <t>795 07 00</t>
  </si>
  <si>
    <t>795 08 00</t>
  </si>
  <si>
    <t>795 09 00</t>
  </si>
  <si>
    <t>795 10 00</t>
  </si>
  <si>
    <t>795 11 00</t>
  </si>
  <si>
    <t>795 12 00</t>
  </si>
  <si>
    <t>795 11 01</t>
  </si>
  <si>
    <t>795 11 02</t>
  </si>
  <si>
    <t>795 13 00</t>
  </si>
  <si>
    <t>11.3.</t>
  </si>
  <si>
    <t>11.3.1.</t>
  </si>
  <si>
    <t>10.</t>
  </si>
  <si>
    <t>12.2.</t>
  </si>
  <si>
    <t>12.2.1.</t>
  </si>
  <si>
    <t>12.2.1.1.</t>
  </si>
  <si>
    <t>12.2.2.</t>
  </si>
  <si>
    <t>12.2.2.1.</t>
  </si>
  <si>
    <t>12.3.</t>
  </si>
  <si>
    <t>12.3.1.</t>
  </si>
  <si>
    <t>14.1.2.</t>
  </si>
  <si>
    <t>14.2.</t>
  </si>
  <si>
    <t>14.2.1.</t>
  </si>
  <si>
    <t>14.3.</t>
  </si>
  <si>
    <t>14.3.1.</t>
  </si>
  <si>
    <t>16.</t>
  </si>
  <si>
    <t>16.1.</t>
  </si>
  <si>
    <t>16.1.1.</t>
  </si>
  <si>
    <t>795 05 11</t>
  </si>
  <si>
    <t>795 05 12</t>
  </si>
  <si>
    <t>8.1.2.</t>
  </si>
  <si>
    <t>8.1.2.1.</t>
  </si>
  <si>
    <t>8.1.3.</t>
  </si>
  <si>
    <t>8.1.3.1.</t>
  </si>
  <si>
    <t>8.1.4.</t>
  </si>
  <si>
    <t>8.1.4.1.</t>
  </si>
  <si>
    <t>8.1.5.</t>
  </si>
  <si>
    <t>8.1.5.1.</t>
  </si>
  <si>
    <t>8.1.6.</t>
  </si>
  <si>
    <t>8.1.6.1.</t>
  </si>
  <si>
    <t>8.1.7.</t>
  </si>
  <si>
    <t>8.1.8.</t>
  </si>
  <si>
    <t>8.1.8.1.</t>
  </si>
  <si>
    <t>8.1.9.</t>
  </si>
  <si>
    <t>8.1.9.1.</t>
  </si>
  <si>
    <t>8.1.7.1.</t>
  </si>
  <si>
    <t>8.1.10.</t>
  </si>
  <si>
    <t>8.1.10.1.</t>
  </si>
  <si>
    <t>8.1.11.</t>
  </si>
  <si>
    <t>8.1.11.1.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</si>
  <si>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</si>
  <si>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</si>
  <si>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</si>
  <si>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</si>
  <si>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</si>
  <si>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</si>
  <si>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</si>
  <si>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300</t>
  </si>
  <si>
    <t>Социальное обеспечение и иные выплаты населению</t>
  </si>
  <si>
    <t>1.2.3.2.</t>
  </si>
  <si>
    <t>15.1.2.</t>
  </si>
  <si>
    <t>3.1.2.</t>
  </si>
  <si>
    <t>3.1.3.</t>
  </si>
  <si>
    <t>Расходы на реализацию муниципальной программы "Благоустройство придомовых и внутридворовых территорий муниципального образования"</t>
  </si>
  <si>
    <t xml:space="preserve">Увеличение прочих остатков денежных средств бюджета 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</si>
  <si>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действий.Содействие в информировании населения об угрозе возникновения или о возникновении чрезвычайной ситуации»</t>
  </si>
  <si>
    <t>Расходы на реализацию муниципальной программы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2015 год"</t>
  </si>
  <si>
    <t>Расходы на реализацию подпрограммы "Здоровье-состояние души"</t>
  </si>
  <si>
    <t>795 11 03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</si>
  <si>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</si>
  <si>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Расходы на реализацию муниципальной программы "Профилактика наркомании, экстремизма и терроризма,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табака"</t>
  </si>
  <si>
    <t>Расходы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</si>
  <si>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</si>
  <si>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реализацию  подпрограммы "Работы по благоустройству придомовых и внутридворовых территорий муниципального образования на 2015г."</t>
  </si>
  <si>
    <t xml:space="preserve">Расходы на реализацию  подпрограммы "Изготовление и установка ограждений газонов на внутридворовых территориях муниципального образования на 2015г." </t>
  </si>
  <si>
    <t>Расходы на реализацию  подпрограммы "Ремонт и содержание ограждений газонов на внутридворовых территориях муниципального образования на 2015г."</t>
  </si>
  <si>
    <t>Расходы на реализацию  подпрограммы "Проведение работ по ликвидации несанкционированных свалок бытовых отходов и мусора"</t>
  </si>
  <si>
    <t>Расходы на реализацию  подпрограммы "Проведение работ по посадке цветов в вазоны и на газоны на внутридворовых территориях муниципального образования на 2015г."</t>
  </si>
  <si>
    <t>Расходы на реализацию  подпрограммы "Проведение работ по реконструкции зеленых насаждений в отношении зеленых насаждений внутриквартального озеленения на 2015г."</t>
  </si>
  <si>
    <t>Расходы на реализацию  подпрограммы "Создание и реконструкция детских и спортивных площадок, расположенных на территории муниципального образования на 2015г."</t>
  </si>
  <si>
    <t>Расходы на реализацию  подпрограммы "Работы по оборудованию контейнерных площадок на внутридворовых территориях МО МО Владимирский округ на 2015г."</t>
  </si>
  <si>
    <t>795 05 13</t>
  </si>
  <si>
    <t>Расходы на реализацию  подпрограммы "Работы по ремонту и содержанию контейнерных площадок на внутридворовых территориях МО МО Владимирский округ на 2015г."</t>
  </si>
  <si>
    <t>Расходы на реализацию  подпрограммы "Работы по установке малых архитектурных форм"</t>
  </si>
  <si>
    <t>795 05 14</t>
  </si>
  <si>
    <t xml:space="preserve">Источники  финансирования дефицита бюджета муниципального образования муниципальный округ Владимирский округ на 2015 год </t>
  </si>
  <si>
    <t>2.1.1.1</t>
  </si>
  <si>
    <t>2.1.1.2.</t>
  </si>
  <si>
    <t>2.1.1.3.</t>
  </si>
  <si>
    <t>2.1.2.</t>
  </si>
  <si>
    <t>2.1.2.1.</t>
  </si>
  <si>
    <t>824</t>
  </si>
  <si>
    <t>5.3.1.6.</t>
  </si>
  <si>
    <t>Расходы на реализацию муниципальной программы "Военно-патриотическое воспитание граждан муниципального образования"</t>
  </si>
  <si>
    <t>Расходы на реализацию  подпрограммы "Проведение работ по сносу сухостойных деревьев и кустарников, формовке и омоложению деревьев"</t>
  </si>
  <si>
    <t xml:space="preserve">Налог на имущество физических лиц, взимаемый по ставкам, применяемым к объектам налообложения, расположенным в границах внутригородских муниципальных образований городов федерального значения </t>
  </si>
  <si>
    <t xml:space="preserve"> 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</si>
  <si>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>Прочие доходы от компенсации затрат  бюджетов внутригородских муниципальных образований городов федерального значения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</si>
  <si>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</si>
  <si>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</si>
  <si>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</si>
  <si>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</si>
  <si>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</si>
  <si>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</si>
  <si>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</si>
  <si>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</si>
  <si>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</si>
  <si>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</si>
  <si>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</si>
  <si>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</si>
  <si>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</si>
  <si>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</si>
  <si>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</si>
  <si>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</si>
  <si>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511 80 33</t>
  </si>
  <si>
    <t>511 80 32</t>
  </si>
  <si>
    <t>002 80 31</t>
  </si>
  <si>
    <t>002 80 10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</si>
  <si>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</si>
  <si>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1.2.4.1.</t>
  </si>
  <si>
    <t>1.2.4.1.1.</t>
  </si>
  <si>
    <t>002  99 02</t>
  </si>
  <si>
    <t>5.2.3.</t>
  </si>
  <si>
    <t>5.3.1.4.</t>
  </si>
  <si>
    <t>5.3.1.5.</t>
  </si>
  <si>
    <t>Расходы на реализацию  подпрограммы "Проведение работ по уборке территорий зеленых насаждений внутриквартального озеленения муниципального образования муниципальный округ Владимирский округ на 2015 г."</t>
  </si>
  <si>
    <t>795 05 15</t>
  </si>
  <si>
    <t>8.1.12.</t>
  </si>
  <si>
    <t>8.1.12.1.</t>
  </si>
  <si>
    <t>Расходы на реализацию  подпрограммы: "Расходы на функционирование выставки, посвященной современным военным конфликтам, в которых принимали участие советские и российские солдаты и офицеры"</t>
  </si>
  <si>
    <t>795 06 01</t>
  </si>
  <si>
    <t>10.3.</t>
  </si>
  <si>
    <t>10.3.1.</t>
  </si>
  <si>
    <t>Оценка исполнения  бюджета муниципального образования муниципальный округ Владимирский округ по доходам на 2015 год</t>
  </si>
  <si>
    <t>Утвержденный бюджет, тыс. рублей</t>
  </si>
  <si>
    <t>Иполнено на 30.09.2015, тыс. рублей</t>
  </si>
  <si>
    <t>Прогноз исполнения на 31.12.2015, тыс. рублей</t>
  </si>
  <si>
    <t>Оценка исполнения  бюджета муниципального образования муниципальный округ Владимирский округ по расходам на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</si>
</sst>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6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color indexed="63"/>
      <name val="Arial"/>
      <family val="2"/>
    </font>
    <font>
      <sz val="11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2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left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49" fontId="19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9" fontId="1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169" fontId="13" fillId="0" borderId="10" xfId="0" applyNumberFormat="1" applyFont="1" applyFill="1" applyBorder="1" applyAlignment="1">
      <alignment/>
    </xf>
    <xf numFmtId="169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/>
    </xf>
    <xf numFmtId="16" fontId="13" fillId="0" borderId="10" xfId="0" applyNumberFormat="1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16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49" fontId="14" fillId="0" borderId="12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69" fontId="0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21" fillId="0" borderId="11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169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 horizontal="center" vertical="top"/>
    </xf>
    <xf numFmtId="4" fontId="16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49" fontId="28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2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G12" sqref="G12"/>
    </sheetView>
  </sheetViews>
  <sheetFormatPr defaultColWidth="9.00390625" defaultRowHeight="12.75"/>
  <cols>
    <col min="1" max="1" width="6.125" style="0" customWidth="1"/>
    <col min="2" max="2" width="5.25390625" style="0" customWidth="1"/>
    <col min="3" max="3" width="18.25390625" style="0" customWidth="1"/>
    <col min="4" max="4" width="41.75390625" style="0" customWidth="1"/>
    <col min="5" max="5" width="15.25390625" style="0" customWidth="1"/>
    <col min="6" max="6" width="12.625" style="0" customWidth="1"/>
    <col min="7" max="7" width="12.00390625" style="0" customWidth="1"/>
  </cols>
  <sheetData>
    <row r="1" spans="1:5" ht="12.75">
      <c r="A1" s="109" t="s">
        <v>183</v>
      </c>
      <c r="B1" s="109"/>
      <c r="C1" s="109"/>
      <c r="D1" s="109"/>
      <c r="E1" s="109"/>
    </row>
    <row r="2" spans="1:5" ht="55.5" customHeight="1">
      <c r="A2" s="108" t="s">
        <v>434</v>
      </c>
      <c r="B2" s="108"/>
      <c r="C2" s="108"/>
      <c r="D2" s="108"/>
      <c r="E2" s="108"/>
    </row>
    <row r="3" spans="1:5" ht="11.25" customHeight="1">
      <c r="A3" s="12"/>
      <c r="B3" s="24"/>
      <c r="C3" s="8"/>
      <c r="D3" s="8"/>
      <c r="E3" s="7"/>
    </row>
    <row r="4" spans="1:7" ht="12.75" customHeight="1">
      <c r="A4" s="110" t="s">
        <v>0</v>
      </c>
      <c r="B4" s="111" t="s">
        <v>96</v>
      </c>
      <c r="C4" s="110" t="s">
        <v>97</v>
      </c>
      <c r="D4" s="113" t="s">
        <v>1</v>
      </c>
      <c r="E4" s="107" t="s">
        <v>435</v>
      </c>
      <c r="F4" s="107" t="s">
        <v>436</v>
      </c>
      <c r="G4" s="107" t="s">
        <v>437</v>
      </c>
    </row>
    <row r="5" spans="1:7" ht="57.75" customHeight="1">
      <c r="A5" s="110"/>
      <c r="B5" s="112"/>
      <c r="C5" s="110"/>
      <c r="D5" s="113"/>
      <c r="E5" s="107"/>
      <c r="F5" s="107"/>
      <c r="G5" s="107"/>
    </row>
    <row r="6" spans="1:7" ht="12.75">
      <c r="A6" s="36" t="s">
        <v>3</v>
      </c>
      <c r="B6" s="14" t="s">
        <v>45</v>
      </c>
      <c r="C6" s="37" t="s">
        <v>49</v>
      </c>
      <c r="D6" s="16" t="s">
        <v>107</v>
      </c>
      <c r="E6" s="38">
        <f>SUM(E7,E15,E18,E21,E28,)+E42</f>
        <v>126538.6</v>
      </c>
      <c r="F6" s="38">
        <f>SUM(F7,F15,F18,F21,F28,)+F42</f>
        <v>83825.09999999999</v>
      </c>
      <c r="G6" s="38">
        <f>SUM(G7,G15,G18,G21,G28,)+G42</f>
        <v>126171.79999999999</v>
      </c>
    </row>
    <row r="7" spans="1:7" ht="12.75">
      <c r="A7" s="36" t="s">
        <v>4</v>
      </c>
      <c r="B7" s="14" t="s">
        <v>45</v>
      </c>
      <c r="C7" s="37" t="s">
        <v>50</v>
      </c>
      <c r="D7" s="16" t="s">
        <v>6</v>
      </c>
      <c r="E7" s="84">
        <f>E8+E12+E13</f>
        <v>91022.6</v>
      </c>
      <c r="F7" s="84">
        <f>F8+F12+F13</f>
        <v>59013.9</v>
      </c>
      <c r="G7" s="84">
        <f>G8+G12+G13</f>
        <v>90380.9</v>
      </c>
    </row>
    <row r="8" spans="1:7" ht="25.5">
      <c r="A8" s="39" t="s">
        <v>14</v>
      </c>
      <c r="B8" s="17" t="s">
        <v>45</v>
      </c>
      <c r="C8" s="40" t="s">
        <v>51</v>
      </c>
      <c r="D8" s="18" t="s">
        <v>98</v>
      </c>
      <c r="E8" s="85">
        <f>E9+E10+E11</f>
        <v>60122.6</v>
      </c>
      <c r="F8" s="85">
        <f>F9+F10+F11</f>
        <v>39094.200000000004</v>
      </c>
      <c r="G8" s="85">
        <f>G9+G10+G11</f>
        <v>59480.9</v>
      </c>
    </row>
    <row r="9" spans="1:7" ht="38.25">
      <c r="A9" s="39" t="s">
        <v>15</v>
      </c>
      <c r="B9" s="17" t="s">
        <v>45</v>
      </c>
      <c r="C9" s="40" t="s">
        <v>208</v>
      </c>
      <c r="D9" s="18" t="s">
        <v>99</v>
      </c>
      <c r="E9" s="85">
        <v>42122.6</v>
      </c>
      <c r="F9" s="85">
        <v>26583.9</v>
      </c>
      <c r="G9" s="85">
        <v>42000</v>
      </c>
    </row>
    <row r="10" spans="1:7" ht="51">
      <c r="A10" s="39" t="s">
        <v>19</v>
      </c>
      <c r="B10" s="17" t="s">
        <v>45</v>
      </c>
      <c r="C10" s="40" t="s">
        <v>209</v>
      </c>
      <c r="D10" s="18" t="s">
        <v>100</v>
      </c>
      <c r="E10" s="85">
        <v>13000</v>
      </c>
      <c r="F10" s="85">
        <v>9595.4</v>
      </c>
      <c r="G10" s="85">
        <v>13000</v>
      </c>
    </row>
    <row r="11" spans="1:7" ht="25.5">
      <c r="A11" s="41" t="s">
        <v>153</v>
      </c>
      <c r="B11" s="19">
        <v>182</v>
      </c>
      <c r="C11" s="40" t="s">
        <v>154</v>
      </c>
      <c r="D11" s="18" t="s">
        <v>155</v>
      </c>
      <c r="E11" s="85">
        <v>5000</v>
      </c>
      <c r="F11" s="85">
        <v>2914.9</v>
      </c>
      <c r="G11" s="85">
        <v>4480.9</v>
      </c>
    </row>
    <row r="12" spans="1:7" ht="25.5">
      <c r="A12" s="39" t="s">
        <v>20</v>
      </c>
      <c r="B12" s="17" t="s">
        <v>45</v>
      </c>
      <c r="C12" s="40" t="s">
        <v>52</v>
      </c>
      <c r="D12" s="18" t="s">
        <v>47</v>
      </c>
      <c r="E12" s="85">
        <v>30000</v>
      </c>
      <c r="F12" s="85">
        <v>19320.8</v>
      </c>
      <c r="G12" s="85">
        <v>30000</v>
      </c>
    </row>
    <row r="13" spans="1:7" ht="25.5">
      <c r="A13" s="39" t="s">
        <v>262</v>
      </c>
      <c r="B13" s="17" t="s">
        <v>45</v>
      </c>
      <c r="C13" s="40" t="s">
        <v>263</v>
      </c>
      <c r="D13" s="18" t="s">
        <v>264</v>
      </c>
      <c r="E13" s="85">
        <f>E14</f>
        <v>900</v>
      </c>
      <c r="F13" s="85">
        <f>F14</f>
        <v>598.9</v>
      </c>
      <c r="G13" s="85">
        <f>G14</f>
        <v>900</v>
      </c>
    </row>
    <row r="14" spans="1:7" ht="51">
      <c r="A14" s="39" t="s">
        <v>409</v>
      </c>
      <c r="B14" s="17" t="s">
        <v>46</v>
      </c>
      <c r="C14" s="40" t="s">
        <v>410</v>
      </c>
      <c r="D14" s="18" t="s">
        <v>411</v>
      </c>
      <c r="E14" s="101">
        <v>900</v>
      </c>
      <c r="F14" s="101">
        <v>598.9</v>
      </c>
      <c r="G14" s="101">
        <v>900</v>
      </c>
    </row>
    <row r="15" spans="1:7" ht="12.75">
      <c r="A15" s="36" t="s">
        <v>5</v>
      </c>
      <c r="B15" s="14" t="s">
        <v>45</v>
      </c>
      <c r="C15" s="37" t="s">
        <v>53</v>
      </c>
      <c r="D15" s="16" t="s">
        <v>9</v>
      </c>
      <c r="E15" s="84">
        <f aca="true" t="shared" si="0" ref="E15:G16">E16</f>
        <v>30500</v>
      </c>
      <c r="F15" s="84">
        <f t="shared" si="0"/>
        <v>20617.6</v>
      </c>
      <c r="G15" s="84">
        <f t="shared" si="0"/>
        <v>30500</v>
      </c>
    </row>
    <row r="16" spans="1:7" s="35" customFormat="1" ht="12.75">
      <c r="A16" s="42" t="s">
        <v>7</v>
      </c>
      <c r="B16" s="17" t="s">
        <v>45</v>
      </c>
      <c r="C16" s="40" t="s">
        <v>221</v>
      </c>
      <c r="D16" s="50" t="s">
        <v>222</v>
      </c>
      <c r="E16" s="86">
        <f t="shared" si="0"/>
        <v>30500</v>
      </c>
      <c r="F16" s="86">
        <f t="shared" si="0"/>
        <v>20617.6</v>
      </c>
      <c r="G16" s="86">
        <f t="shared" si="0"/>
        <v>30500</v>
      </c>
    </row>
    <row r="17" spans="1:7" ht="63.75">
      <c r="A17" s="39" t="s">
        <v>136</v>
      </c>
      <c r="B17" s="17" t="s">
        <v>46</v>
      </c>
      <c r="C17" s="40" t="s">
        <v>54</v>
      </c>
      <c r="D17" s="20" t="s">
        <v>396</v>
      </c>
      <c r="E17" s="85">
        <v>30500</v>
      </c>
      <c r="F17" s="85">
        <v>20617.6</v>
      </c>
      <c r="G17" s="85">
        <v>30500</v>
      </c>
    </row>
    <row r="18" spans="1:7" ht="38.25">
      <c r="A18" s="36" t="s">
        <v>8</v>
      </c>
      <c r="B18" s="14" t="s">
        <v>45</v>
      </c>
      <c r="C18" s="37" t="s">
        <v>55</v>
      </c>
      <c r="D18" s="16" t="s">
        <v>26</v>
      </c>
      <c r="E18" s="84">
        <f aca="true" t="shared" si="1" ref="E18:G19">E19</f>
        <v>5</v>
      </c>
      <c r="F18" s="84">
        <f t="shared" si="1"/>
        <v>0</v>
      </c>
      <c r="G18" s="84">
        <f t="shared" si="1"/>
        <v>0</v>
      </c>
    </row>
    <row r="19" spans="1:7" ht="12.75">
      <c r="A19" s="39" t="s">
        <v>10</v>
      </c>
      <c r="B19" s="17" t="s">
        <v>45</v>
      </c>
      <c r="C19" s="40" t="s">
        <v>69</v>
      </c>
      <c r="D19" s="29" t="s">
        <v>9</v>
      </c>
      <c r="E19" s="85">
        <f t="shared" si="1"/>
        <v>5</v>
      </c>
      <c r="F19" s="85">
        <f t="shared" si="1"/>
        <v>0</v>
      </c>
      <c r="G19" s="85">
        <f t="shared" si="1"/>
        <v>0</v>
      </c>
    </row>
    <row r="20" spans="1:7" ht="25.5">
      <c r="A20" s="41" t="s">
        <v>21</v>
      </c>
      <c r="B20" s="17" t="s">
        <v>46</v>
      </c>
      <c r="C20" s="40" t="s">
        <v>56</v>
      </c>
      <c r="D20" s="18" t="s">
        <v>48</v>
      </c>
      <c r="E20" s="85">
        <v>5</v>
      </c>
      <c r="F20" s="85">
        <v>0</v>
      </c>
      <c r="G20" s="85">
        <v>0</v>
      </c>
    </row>
    <row r="21" spans="1:7" ht="38.25">
      <c r="A21" s="43" t="s">
        <v>11</v>
      </c>
      <c r="B21" s="14" t="s">
        <v>45</v>
      </c>
      <c r="C21" s="37" t="s">
        <v>70</v>
      </c>
      <c r="D21" s="25" t="s">
        <v>192</v>
      </c>
      <c r="E21" s="87">
        <f>E22</f>
        <v>400</v>
      </c>
      <c r="F21" s="87">
        <f>F22</f>
        <v>63.3</v>
      </c>
      <c r="G21" s="87">
        <f>G22</f>
        <v>270.9</v>
      </c>
    </row>
    <row r="22" spans="1:7" s="35" customFormat="1" ht="24" customHeight="1">
      <c r="A22" s="39" t="s">
        <v>12</v>
      </c>
      <c r="B22" s="17" t="s">
        <v>45</v>
      </c>
      <c r="C22" s="40" t="s">
        <v>211</v>
      </c>
      <c r="D22" s="44" t="s">
        <v>212</v>
      </c>
      <c r="E22" s="88">
        <f>E23+E25</f>
        <v>400</v>
      </c>
      <c r="F22" s="88">
        <f>F23+F25</f>
        <v>63.3</v>
      </c>
      <c r="G22" s="88">
        <f>G23+G25</f>
        <v>270.9</v>
      </c>
    </row>
    <row r="23" spans="1:7" s="35" customFormat="1" ht="38.25">
      <c r="A23" s="39" t="s">
        <v>86</v>
      </c>
      <c r="B23" s="17" t="s">
        <v>45</v>
      </c>
      <c r="C23" s="40" t="s">
        <v>213</v>
      </c>
      <c r="D23" s="44" t="s">
        <v>214</v>
      </c>
      <c r="E23" s="88">
        <f>E24</f>
        <v>150</v>
      </c>
      <c r="F23" s="88">
        <f>F24</f>
        <v>20.9</v>
      </c>
      <c r="G23" s="88">
        <f>G24</f>
        <v>20.9</v>
      </c>
    </row>
    <row r="24" spans="1:7" s="35" customFormat="1" ht="63.75">
      <c r="A24" s="39" t="s">
        <v>249</v>
      </c>
      <c r="B24" s="17" t="s">
        <v>60</v>
      </c>
      <c r="C24" s="40" t="s">
        <v>210</v>
      </c>
      <c r="D24" s="20" t="s">
        <v>397</v>
      </c>
      <c r="E24" s="88">
        <v>150</v>
      </c>
      <c r="F24" s="88">
        <v>20.9</v>
      </c>
      <c r="G24" s="88">
        <v>20.9</v>
      </c>
    </row>
    <row r="25" spans="1:7" ht="25.5">
      <c r="A25" s="45" t="s">
        <v>220</v>
      </c>
      <c r="B25" s="17" t="s">
        <v>45</v>
      </c>
      <c r="C25" s="40" t="s">
        <v>193</v>
      </c>
      <c r="D25" s="28" t="s">
        <v>223</v>
      </c>
      <c r="E25" s="89">
        <f aca="true" t="shared" si="2" ref="E25:G26">E26</f>
        <v>250</v>
      </c>
      <c r="F25" s="89">
        <f t="shared" si="2"/>
        <v>42.4</v>
      </c>
      <c r="G25" s="89">
        <f t="shared" si="2"/>
        <v>250</v>
      </c>
    </row>
    <row r="26" spans="1:7" ht="38.25">
      <c r="A26" s="45" t="s">
        <v>231</v>
      </c>
      <c r="B26" s="17" t="s">
        <v>45</v>
      </c>
      <c r="C26" s="40" t="s">
        <v>194</v>
      </c>
      <c r="D26" s="20" t="s">
        <v>398</v>
      </c>
      <c r="E26" s="89">
        <f t="shared" si="2"/>
        <v>250</v>
      </c>
      <c r="F26" s="89">
        <f t="shared" si="2"/>
        <v>42.4</v>
      </c>
      <c r="G26" s="89">
        <f t="shared" si="2"/>
        <v>250</v>
      </c>
    </row>
    <row r="27" spans="1:7" ht="102">
      <c r="A27" s="45" t="s">
        <v>250</v>
      </c>
      <c r="B27" s="19">
        <v>867</v>
      </c>
      <c r="C27" s="40" t="s">
        <v>195</v>
      </c>
      <c r="D27" s="20" t="s">
        <v>196</v>
      </c>
      <c r="E27" s="89">
        <v>250</v>
      </c>
      <c r="F27" s="89">
        <v>42.4</v>
      </c>
      <c r="G27" s="89">
        <v>250</v>
      </c>
    </row>
    <row r="28" spans="1:7" s="32" customFormat="1" ht="25.5">
      <c r="A28" s="43" t="s">
        <v>22</v>
      </c>
      <c r="B28" s="14" t="s">
        <v>45</v>
      </c>
      <c r="C28" s="37" t="s">
        <v>57</v>
      </c>
      <c r="D28" s="16" t="s">
        <v>202</v>
      </c>
      <c r="E28" s="84">
        <f>SUM(E29,E34,E30)</f>
        <v>4421</v>
      </c>
      <c r="F28" s="84">
        <f>SUM(F29,F34,F30)</f>
        <v>3942.9</v>
      </c>
      <c r="G28" s="84">
        <f>SUM(G29,G34,G30)</f>
        <v>4650</v>
      </c>
    </row>
    <row r="29" spans="1:7" ht="63.75">
      <c r="A29" s="39" t="s">
        <v>23</v>
      </c>
      <c r="B29" s="17" t="s">
        <v>46</v>
      </c>
      <c r="C29" s="40" t="s">
        <v>58</v>
      </c>
      <c r="D29" s="20" t="s">
        <v>224</v>
      </c>
      <c r="E29" s="86">
        <v>1200</v>
      </c>
      <c r="F29" s="86">
        <v>921.9</v>
      </c>
      <c r="G29" s="86">
        <v>1200</v>
      </c>
    </row>
    <row r="30" spans="1:7" ht="25.5">
      <c r="A30" s="47" t="s">
        <v>251</v>
      </c>
      <c r="B30" s="17" t="s">
        <v>45</v>
      </c>
      <c r="C30" s="40" t="s">
        <v>170</v>
      </c>
      <c r="D30" s="20" t="s">
        <v>171</v>
      </c>
      <c r="E30" s="86">
        <f>E31</f>
        <v>40</v>
      </c>
      <c r="F30" s="86">
        <f>F31</f>
        <v>0</v>
      </c>
      <c r="G30" s="86">
        <f>G31</f>
        <v>0</v>
      </c>
    </row>
    <row r="31" spans="1:7" ht="76.5">
      <c r="A31" s="45" t="s">
        <v>252</v>
      </c>
      <c r="B31" s="17" t="s">
        <v>45</v>
      </c>
      <c r="C31" s="40" t="s">
        <v>173</v>
      </c>
      <c r="D31" s="30" t="s">
        <v>399</v>
      </c>
      <c r="E31" s="86">
        <f>E33+E32</f>
        <v>40</v>
      </c>
      <c r="F31" s="86">
        <f>F33+F32</f>
        <v>0</v>
      </c>
      <c r="G31" s="86">
        <f>G33+G32</f>
        <v>0</v>
      </c>
    </row>
    <row r="32" spans="1:7" ht="102">
      <c r="A32" s="45" t="s">
        <v>253</v>
      </c>
      <c r="B32" s="17" t="s">
        <v>60</v>
      </c>
      <c r="C32" s="40" t="s">
        <v>203</v>
      </c>
      <c r="D32" s="31" t="s">
        <v>400</v>
      </c>
      <c r="E32" s="86">
        <v>20</v>
      </c>
      <c r="F32" s="86">
        <v>0</v>
      </c>
      <c r="G32" s="86">
        <v>0</v>
      </c>
    </row>
    <row r="33" spans="1:7" ht="76.5">
      <c r="A33" s="45" t="s">
        <v>254</v>
      </c>
      <c r="B33" s="17" t="s">
        <v>60</v>
      </c>
      <c r="C33" s="40" t="s">
        <v>197</v>
      </c>
      <c r="D33" s="31" t="s">
        <v>401</v>
      </c>
      <c r="E33" s="86">
        <v>20</v>
      </c>
      <c r="F33" s="86">
        <v>0</v>
      </c>
      <c r="G33" s="86">
        <v>0</v>
      </c>
    </row>
    <row r="34" spans="1:7" ht="38.25">
      <c r="A34" s="39" t="s">
        <v>255</v>
      </c>
      <c r="B34" s="17" t="s">
        <v>45</v>
      </c>
      <c r="C34" s="40" t="s">
        <v>114</v>
      </c>
      <c r="D34" s="20" t="s">
        <v>225</v>
      </c>
      <c r="E34" s="86">
        <f>E35</f>
        <v>3181</v>
      </c>
      <c r="F34" s="86">
        <f>F35</f>
        <v>3021</v>
      </c>
      <c r="G34" s="86">
        <f>G35</f>
        <v>3450</v>
      </c>
    </row>
    <row r="35" spans="1:7" ht="63.75">
      <c r="A35" s="39" t="s">
        <v>256</v>
      </c>
      <c r="B35" s="17" t="s">
        <v>45</v>
      </c>
      <c r="C35" s="40" t="s">
        <v>67</v>
      </c>
      <c r="D35" s="20" t="s">
        <v>405</v>
      </c>
      <c r="E35" s="86">
        <f>SUM(E36,E38,E39)+E40+E41+E37</f>
        <v>3181</v>
      </c>
      <c r="F35" s="86">
        <f>SUM(F36,F38,F39)+F40+F41+F37</f>
        <v>3021</v>
      </c>
      <c r="G35" s="86">
        <f>SUM(G36,G38,G39)+G40+G41+G37</f>
        <v>3450</v>
      </c>
    </row>
    <row r="36" spans="1:7" ht="63.75">
      <c r="A36" s="45" t="s">
        <v>257</v>
      </c>
      <c r="B36" s="17" t="s">
        <v>101</v>
      </c>
      <c r="C36" s="40" t="s">
        <v>68</v>
      </c>
      <c r="D36" s="20" t="s">
        <v>226</v>
      </c>
      <c r="E36" s="86">
        <v>1500</v>
      </c>
      <c r="F36" s="86">
        <v>1230</v>
      </c>
      <c r="G36" s="86">
        <v>1500</v>
      </c>
    </row>
    <row r="37" spans="1:7" ht="63.75">
      <c r="A37" s="45" t="s">
        <v>258</v>
      </c>
      <c r="B37" s="17" t="s">
        <v>392</v>
      </c>
      <c r="C37" s="40" t="s">
        <v>68</v>
      </c>
      <c r="D37" s="20" t="s">
        <v>226</v>
      </c>
      <c r="E37" s="86">
        <v>350</v>
      </c>
      <c r="F37" s="86">
        <v>528.1</v>
      </c>
      <c r="G37" s="86">
        <v>600</v>
      </c>
    </row>
    <row r="38" spans="1:7" ht="63.75">
      <c r="A38" s="45" t="s">
        <v>259</v>
      </c>
      <c r="B38" s="17" t="s">
        <v>102</v>
      </c>
      <c r="C38" s="40" t="s">
        <v>68</v>
      </c>
      <c r="D38" s="20" t="s">
        <v>226</v>
      </c>
      <c r="E38" s="86">
        <v>900</v>
      </c>
      <c r="F38" s="86">
        <v>845</v>
      </c>
      <c r="G38" s="86">
        <v>900</v>
      </c>
    </row>
    <row r="39" spans="1:7" ht="63.75">
      <c r="A39" s="45" t="s">
        <v>424</v>
      </c>
      <c r="B39" s="17" t="s">
        <v>103</v>
      </c>
      <c r="C39" s="40" t="s">
        <v>68</v>
      </c>
      <c r="D39" s="20" t="s">
        <v>226</v>
      </c>
      <c r="E39" s="86">
        <v>200</v>
      </c>
      <c r="F39" s="86">
        <v>180.9</v>
      </c>
      <c r="G39" s="86">
        <v>200</v>
      </c>
    </row>
    <row r="40" spans="1:7" ht="76.5">
      <c r="A40" s="45" t="s">
        <v>425</v>
      </c>
      <c r="B40" s="17" t="s">
        <v>103</v>
      </c>
      <c r="C40" s="40" t="s">
        <v>198</v>
      </c>
      <c r="D40" s="20" t="s">
        <v>199</v>
      </c>
      <c r="E40" s="86">
        <v>230</v>
      </c>
      <c r="F40" s="86">
        <v>237</v>
      </c>
      <c r="G40" s="86">
        <v>250</v>
      </c>
    </row>
    <row r="41" spans="1:7" ht="90.75">
      <c r="A41" s="45" t="s">
        <v>393</v>
      </c>
      <c r="B41" s="17" t="s">
        <v>103</v>
      </c>
      <c r="C41" s="40" t="s">
        <v>227</v>
      </c>
      <c r="D41" s="20" t="s">
        <v>228</v>
      </c>
      <c r="E41" s="86">
        <v>1</v>
      </c>
      <c r="F41" s="86">
        <v>0</v>
      </c>
      <c r="G41" s="86">
        <v>0</v>
      </c>
    </row>
    <row r="42" spans="1:7" ht="12.75">
      <c r="A42" s="46" t="s">
        <v>24</v>
      </c>
      <c r="B42" s="14" t="s">
        <v>45</v>
      </c>
      <c r="C42" s="15" t="s">
        <v>215</v>
      </c>
      <c r="D42" s="25" t="s">
        <v>216</v>
      </c>
      <c r="E42" s="87">
        <f aca="true" t="shared" si="3" ref="E42:G43">E43</f>
        <v>190</v>
      </c>
      <c r="F42" s="87">
        <f t="shared" si="3"/>
        <v>187.4</v>
      </c>
      <c r="G42" s="87">
        <f t="shared" si="3"/>
        <v>370</v>
      </c>
    </row>
    <row r="43" spans="1:7" ht="12.75">
      <c r="A43" s="45" t="s">
        <v>42</v>
      </c>
      <c r="B43" s="33" t="s">
        <v>45</v>
      </c>
      <c r="C43" s="40" t="s">
        <v>217</v>
      </c>
      <c r="D43" s="20" t="s">
        <v>218</v>
      </c>
      <c r="E43" s="89">
        <f t="shared" si="3"/>
        <v>190</v>
      </c>
      <c r="F43" s="89">
        <f t="shared" si="3"/>
        <v>187.4</v>
      </c>
      <c r="G43" s="89">
        <f t="shared" si="3"/>
        <v>370</v>
      </c>
    </row>
    <row r="44" spans="1:7" ht="38.25">
      <c r="A44" s="45" t="s">
        <v>137</v>
      </c>
      <c r="B44" s="33">
        <v>982</v>
      </c>
      <c r="C44" s="40" t="s">
        <v>219</v>
      </c>
      <c r="D44" s="20" t="s">
        <v>402</v>
      </c>
      <c r="E44" s="89">
        <v>190</v>
      </c>
      <c r="F44" s="89">
        <v>187.4</v>
      </c>
      <c r="G44" s="89">
        <v>370</v>
      </c>
    </row>
    <row r="45" spans="1:7" ht="12.75">
      <c r="A45" s="36" t="s">
        <v>13</v>
      </c>
      <c r="B45" s="14" t="s">
        <v>45</v>
      </c>
      <c r="C45" s="21" t="s">
        <v>59</v>
      </c>
      <c r="D45" s="16" t="s">
        <v>27</v>
      </c>
      <c r="E45" s="84">
        <f>E46</f>
        <v>19111.8</v>
      </c>
      <c r="F45" s="84">
        <f>F46</f>
        <v>13942.6</v>
      </c>
      <c r="G45" s="84">
        <f>G46</f>
        <v>19105.8</v>
      </c>
    </row>
    <row r="46" spans="1:7" ht="38.25">
      <c r="A46" s="43" t="s">
        <v>4</v>
      </c>
      <c r="B46" s="14" t="s">
        <v>45</v>
      </c>
      <c r="C46" s="21" t="s">
        <v>78</v>
      </c>
      <c r="D46" s="13" t="s">
        <v>79</v>
      </c>
      <c r="E46" s="90">
        <f>SUM(E47,E51)</f>
        <v>19111.8</v>
      </c>
      <c r="F46" s="90">
        <f>SUM(F47,F51)</f>
        <v>13942.6</v>
      </c>
      <c r="G46" s="90">
        <f>SUM(G47,G51)</f>
        <v>19105.8</v>
      </c>
    </row>
    <row r="47" spans="1:7" ht="38.25">
      <c r="A47" s="39" t="s">
        <v>14</v>
      </c>
      <c r="B47" s="17" t="s">
        <v>45</v>
      </c>
      <c r="C47" s="19" t="s">
        <v>80</v>
      </c>
      <c r="D47" s="34" t="s">
        <v>229</v>
      </c>
      <c r="E47" s="85">
        <f>E48</f>
        <v>2425</v>
      </c>
      <c r="F47" s="85">
        <f>F48</f>
        <v>1836</v>
      </c>
      <c r="G47" s="85">
        <f>G48</f>
        <v>2419</v>
      </c>
    </row>
    <row r="48" spans="1:7" ht="63.75">
      <c r="A48" s="39" t="s">
        <v>15</v>
      </c>
      <c r="B48" s="17" t="s">
        <v>60</v>
      </c>
      <c r="C48" s="19" t="s">
        <v>81</v>
      </c>
      <c r="D48" s="29" t="s">
        <v>403</v>
      </c>
      <c r="E48" s="85">
        <f>SUM(E49:E50)</f>
        <v>2425</v>
      </c>
      <c r="F48" s="85">
        <f>SUM(F49:F50)</f>
        <v>1836</v>
      </c>
      <c r="G48" s="85">
        <f>SUM(G49:G50)</f>
        <v>2419</v>
      </c>
    </row>
    <row r="49" spans="1:7" ht="76.5">
      <c r="A49" s="39" t="s">
        <v>124</v>
      </c>
      <c r="B49" s="17" t="s">
        <v>60</v>
      </c>
      <c r="C49" s="19" t="s">
        <v>116</v>
      </c>
      <c r="D49" s="34" t="s">
        <v>156</v>
      </c>
      <c r="E49" s="85">
        <v>2419.4</v>
      </c>
      <c r="F49" s="85">
        <v>1836</v>
      </c>
      <c r="G49" s="85">
        <v>2419</v>
      </c>
    </row>
    <row r="50" spans="1:7" ht="114.75">
      <c r="A50" s="39" t="s">
        <v>125</v>
      </c>
      <c r="B50" s="17" t="s">
        <v>60</v>
      </c>
      <c r="C50" s="19" t="s">
        <v>117</v>
      </c>
      <c r="D50" s="34" t="s">
        <v>157</v>
      </c>
      <c r="E50" s="85">
        <v>5.6</v>
      </c>
      <c r="F50" s="85">
        <v>0</v>
      </c>
      <c r="G50" s="85">
        <v>0</v>
      </c>
    </row>
    <row r="51" spans="1:7" ht="63.75">
      <c r="A51" s="45" t="s">
        <v>20</v>
      </c>
      <c r="B51" s="17" t="s">
        <v>45</v>
      </c>
      <c r="C51" s="19" t="s">
        <v>82</v>
      </c>
      <c r="D51" s="34" t="s">
        <v>204</v>
      </c>
      <c r="E51" s="85">
        <f>E52</f>
        <v>16686.8</v>
      </c>
      <c r="F51" s="85">
        <f>F52</f>
        <v>12106.6</v>
      </c>
      <c r="G51" s="85">
        <f>G52</f>
        <v>16686.8</v>
      </c>
    </row>
    <row r="52" spans="1:7" ht="76.5">
      <c r="A52" s="45" t="s">
        <v>104</v>
      </c>
      <c r="B52" s="17" t="s">
        <v>60</v>
      </c>
      <c r="C52" s="19" t="s">
        <v>83</v>
      </c>
      <c r="D52" s="18" t="s">
        <v>404</v>
      </c>
      <c r="E52" s="85">
        <f>SUM(E53:E54)</f>
        <v>16686.8</v>
      </c>
      <c r="F52" s="85">
        <f>SUM(F53:F54)</f>
        <v>12106.6</v>
      </c>
      <c r="G52" s="85">
        <f>SUM(G53:G54)</f>
        <v>16686.8</v>
      </c>
    </row>
    <row r="53" spans="1:7" ht="51">
      <c r="A53" s="45" t="s">
        <v>105</v>
      </c>
      <c r="B53" s="17" t="s">
        <v>60</v>
      </c>
      <c r="C53" s="19" t="s">
        <v>84</v>
      </c>
      <c r="D53" s="34" t="s">
        <v>205</v>
      </c>
      <c r="E53" s="85">
        <v>9742.1</v>
      </c>
      <c r="F53" s="85">
        <v>7306.6</v>
      </c>
      <c r="G53" s="85">
        <v>9742.1</v>
      </c>
    </row>
    <row r="54" spans="1:7" ht="51">
      <c r="A54" s="45" t="s">
        <v>106</v>
      </c>
      <c r="B54" s="17" t="s">
        <v>60</v>
      </c>
      <c r="C54" s="19" t="s">
        <v>85</v>
      </c>
      <c r="D54" s="34" t="s">
        <v>206</v>
      </c>
      <c r="E54" s="102">
        <v>6944.7</v>
      </c>
      <c r="F54" s="102">
        <v>4800</v>
      </c>
      <c r="G54" s="102">
        <v>6944.7</v>
      </c>
    </row>
    <row r="55" spans="1:7" ht="12.75">
      <c r="A55" s="48"/>
      <c r="B55" s="22"/>
      <c r="C55" s="23"/>
      <c r="D55" s="49" t="s">
        <v>288</v>
      </c>
      <c r="E55" s="91">
        <f>E45+E6</f>
        <v>145650.4</v>
      </c>
      <c r="F55" s="91">
        <f>F45+F6</f>
        <v>97767.7</v>
      </c>
      <c r="G55" s="91">
        <f>G45+G6</f>
        <v>145277.59999999998</v>
      </c>
    </row>
    <row r="57" ht="12.75">
      <c r="A57" s="27"/>
    </row>
  </sheetData>
  <sheetProtection/>
  <mergeCells count="9">
    <mergeCell ref="G4:G5"/>
    <mergeCell ref="A2:E2"/>
    <mergeCell ref="F4:F5"/>
    <mergeCell ref="A1:E1"/>
    <mergeCell ref="E4:E5"/>
    <mergeCell ref="A4:A5"/>
    <mergeCell ref="B4:B5"/>
    <mergeCell ref="C4:C5"/>
    <mergeCell ref="D4:D5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="74" zoomScaleNormal="74" workbookViewId="0" topLeftCell="A121">
      <selection activeCell="H135" sqref="H135"/>
    </sheetView>
  </sheetViews>
  <sheetFormatPr defaultColWidth="9.00390625" defaultRowHeight="12.75"/>
  <cols>
    <col min="1" max="1" width="10.25390625" style="70" customWidth="1"/>
    <col min="2" max="2" width="71.25390625" style="64" customWidth="1"/>
    <col min="3" max="3" width="6.25390625" style="64" customWidth="1"/>
    <col min="4" max="4" width="11.125" style="64" customWidth="1"/>
    <col min="5" max="5" width="5.125" style="64" customWidth="1"/>
    <col min="6" max="6" width="13.625" style="64" customWidth="1"/>
    <col min="7" max="7" width="12.375" style="64" customWidth="1"/>
    <col min="8" max="8" width="12.875" style="64" customWidth="1"/>
    <col min="9" max="16384" width="9.125" style="26" customWidth="1"/>
  </cols>
  <sheetData>
    <row r="1" spans="3:8" ht="15">
      <c r="C1" s="116" t="s">
        <v>184</v>
      </c>
      <c r="D1" s="116"/>
      <c r="E1" s="116"/>
      <c r="F1" s="116"/>
      <c r="G1" s="26"/>
      <c r="H1" s="26"/>
    </row>
    <row r="2" ht="15"/>
    <row r="3" spans="1:8" ht="34.5" customHeight="1">
      <c r="A3" s="114" t="s">
        <v>438</v>
      </c>
      <c r="B3" s="114"/>
      <c r="C3" s="114"/>
      <c r="D3" s="114"/>
      <c r="E3" s="114"/>
      <c r="F3" s="114"/>
      <c r="G3" s="26"/>
      <c r="H3" s="26"/>
    </row>
    <row r="4" spans="1:5" ht="12.75">
      <c r="A4" s="115"/>
      <c r="B4" s="115"/>
      <c r="C4" s="115"/>
      <c r="D4" s="115"/>
      <c r="E4" s="115"/>
    </row>
    <row r="5" spans="1:8" ht="12" customHeight="1">
      <c r="A5" s="118"/>
      <c r="B5" s="117" t="s">
        <v>16</v>
      </c>
      <c r="C5" s="117" t="s">
        <v>17</v>
      </c>
      <c r="D5" s="117" t="s">
        <v>18</v>
      </c>
      <c r="E5" s="117" t="s">
        <v>351</v>
      </c>
      <c r="F5" s="107" t="s">
        <v>435</v>
      </c>
      <c r="G5" s="107" t="s">
        <v>436</v>
      </c>
      <c r="H5" s="107" t="s">
        <v>437</v>
      </c>
    </row>
    <row r="6" spans="1:8" ht="58.5" customHeight="1">
      <c r="A6" s="118"/>
      <c r="B6" s="117"/>
      <c r="C6" s="117"/>
      <c r="D6" s="117"/>
      <c r="E6" s="117"/>
      <c r="F6" s="107"/>
      <c r="G6" s="107"/>
      <c r="H6" s="107"/>
    </row>
    <row r="7" spans="1:8" s="54" customFormat="1" ht="20.25">
      <c r="A7" s="71" t="s">
        <v>126</v>
      </c>
      <c r="B7" s="93" t="s">
        <v>92</v>
      </c>
      <c r="C7" s="94" t="s">
        <v>41</v>
      </c>
      <c r="D7" s="71"/>
      <c r="E7" s="71"/>
      <c r="F7" s="78">
        <f>SUM(F8,F11,F23,F31,F36,F39)</f>
        <v>49795.29999999999</v>
      </c>
      <c r="G7" s="78">
        <f>SUM(G8,G11,G23,G31,G36,G39)</f>
        <v>34050.1</v>
      </c>
      <c r="H7" s="78">
        <f>SUM(H8,H11,H23,H31,H36,H39)</f>
        <v>47740.3</v>
      </c>
    </row>
    <row r="8" spans="1:8" s="54" customFormat="1" ht="31.5">
      <c r="A8" s="72" t="s">
        <v>14</v>
      </c>
      <c r="B8" s="65" t="s">
        <v>158</v>
      </c>
      <c r="C8" s="73" t="s">
        <v>44</v>
      </c>
      <c r="D8" s="73"/>
      <c r="E8" s="73"/>
      <c r="F8" s="56">
        <f aca="true" t="shared" si="0" ref="F8:H9">F9</f>
        <v>1110.5</v>
      </c>
      <c r="G8" s="56">
        <f t="shared" si="0"/>
        <v>847.9</v>
      </c>
      <c r="H8" s="56">
        <f t="shared" si="0"/>
        <v>1110.5</v>
      </c>
    </row>
    <row r="9" spans="1:8" s="54" customFormat="1" ht="15">
      <c r="A9" s="58" t="s">
        <v>15</v>
      </c>
      <c r="B9" s="57" t="s">
        <v>121</v>
      </c>
      <c r="C9" s="59" t="s">
        <v>44</v>
      </c>
      <c r="D9" s="59" t="s">
        <v>77</v>
      </c>
      <c r="E9" s="59"/>
      <c r="F9" s="55">
        <f t="shared" si="0"/>
        <v>1110.5</v>
      </c>
      <c r="G9" s="55">
        <f t="shared" si="0"/>
        <v>847.9</v>
      </c>
      <c r="H9" s="55">
        <f t="shared" si="0"/>
        <v>1110.5</v>
      </c>
    </row>
    <row r="10" spans="1:8" s="54" customFormat="1" ht="60">
      <c r="A10" s="58" t="s">
        <v>124</v>
      </c>
      <c r="B10" s="60" t="s">
        <v>352</v>
      </c>
      <c r="C10" s="59" t="s">
        <v>44</v>
      </c>
      <c r="D10" s="59" t="s">
        <v>77</v>
      </c>
      <c r="E10" s="59" t="s">
        <v>353</v>
      </c>
      <c r="F10" s="55">
        <v>1110.5</v>
      </c>
      <c r="G10" s="55">
        <v>847.9</v>
      </c>
      <c r="H10" s="55">
        <v>1110.5</v>
      </c>
    </row>
    <row r="11" spans="1:8" s="54" customFormat="1" ht="47.25">
      <c r="A11" s="72" t="s">
        <v>20</v>
      </c>
      <c r="B11" s="65" t="s">
        <v>207</v>
      </c>
      <c r="C11" s="95" t="s">
        <v>28</v>
      </c>
      <c r="D11" s="95"/>
      <c r="E11" s="95"/>
      <c r="F11" s="56">
        <f>F12+F17+F21</f>
        <v>9941.4</v>
      </c>
      <c r="G11" s="56">
        <f>G12+G17+G21</f>
        <v>6763.7</v>
      </c>
      <c r="H11" s="56">
        <f>H12+H17+H21</f>
        <v>8864.6</v>
      </c>
    </row>
    <row r="12" spans="1:8" s="54" customFormat="1" ht="15">
      <c r="A12" s="58" t="s">
        <v>135</v>
      </c>
      <c r="B12" s="60" t="s">
        <v>75</v>
      </c>
      <c r="C12" s="59" t="s">
        <v>28</v>
      </c>
      <c r="D12" s="59" t="s">
        <v>120</v>
      </c>
      <c r="E12" s="59"/>
      <c r="F12" s="55">
        <f>F13+F15</f>
        <v>1202.6</v>
      </c>
      <c r="G12" s="55">
        <f>G13+G15</f>
        <v>721.7</v>
      </c>
      <c r="H12" s="55">
        <f>H13+H15</f>
        <v>938</v>
      </c>
    </row>
    <row r="13" spans="1:8" s="54" customFormat="1" ht="30">
      <c r="A13" s="58" t="s">
        <v>105</v>
      </c>
      <c r="B13" s="60" t="s">
        <v>122</v>
      </c>
      <c r="C13" s="59" t="s">
        <v>28</v>
      </c>
      <c r="D13" s="59" t="s">
        <v>118</v>
      </c>
      <c r="E13" s="59"/>
      <c r="F13" s="55">
        <f>F14</f>
        <v>938</v>
      </c>
      <c r="G13" s="55">
        <f>G14</f>
        <v>721.7</v>
      </c>
      <c r="H13" s="55">
        <f>H14</f>
        <v>938</v>
      </c>
    </row>
    <row r="14" spans="1:8" s="54" customFormat="1" ht="60">
      <c r="A14" s="58" t="s">
        <v>140</v>
      </c>
      <c r="B14" s="60" t="s">
        <v>352</v>
      </c>
      <c r="C14" s="59" t="s">
        <v>28</v>
      </c>
      <c r="D14" s="59" t="s">
        <v>118</v>
      </c>
      <c r="E14" s="59" t="s">
        <v>353</v>
      </c>
      <c r="F14" s="55">
        <v>938</v>
      </c>
      <c r="G14" s="55">
        <v>721.7</v>
      </c>
      <c r="H14" s="55">
        <v>938</v>
      </c>
    </row>
    <row r="15" spans="1:8" s="54" customFormat="1" ht="75">
      <c r="A15" s="58" t="s">
        <v>134</v>
      </c>
      <c r="B15" s="57" t="s">
        <v>200</v>
      </c>
      <c r="C15" s="59" t="s">
        <v>28</v>
      </c>
      <c r="D15" s="59" t="s">
        <v>201</v>
      </c>
      <c r="E15" s="80"/>
      <c r="F15" s="55">
        <f>F16</f>
        <v>264.6</v>
      </c>
      <c r="G15" s="55">
        <f>G16</f>
        <v>0</v>
      </c>
      <c r="H15" s="55">
        <f>H16</f>
        <v>0</v>
      </c>
    </row>
    <row r="16" spans="1:8" s="54" customFormat="1" ht="60">
      <c r="A16" s="58" t="s">
        <v>146</v>
      </c>
      <c r="B16" s="60" t="s">
        <v>352</v>
      </c>
      <c r="C16" s="59" t="s">
        <v>28</v>
      </c>
      <c r="D16" s="59" t="s">
        <v>201</v>
      </c>
      <c r="E16" s="59" t="s">
        <v>353</v>
      </c>
      <c r="F16" s="55">
        <v>264.6</v>
      </c>
      <c r="G16" s="55">
        <v>0</v>
      </c>
      <c r="H16" s="55">
        <v>0</v>
      </c>
    </row>
    <row r="17" spans="1:8" s="54" customFormat="1" ht="33.75" customHeight="1">
      <c r="A17" s="58" t="s">
        <v>246</v>
      </c>
      <c r="B17" s="60" t="s">
        <v>372</v>
      </c>
      <c r="C17" s="59" t="s">
        <v>28</v>
      </c>
      <c r="D17" s="59" t="s">
        <v>76</v>
      </c>
      <c r="E17" s="59"/>
      <c r="F17" s="55">
        <f>F18+F20+F19</f>
        <v>8666.8</v>
      </c>
      <c r="G17" s="55">
        <f>G18+G20+G19</f>
        <v>5988</v>
      </c>
      <c r="H17" s="55">
        <f>H18+H20+H19</f>
        <v>7854.6</v>
      </c>
    </row>
    <row r="18" spans="1:8" s="54" customFormat="1" ht="60">
      <c r="A18" s="58" t="s">
        <v>247</v>
      </c>
      <c r="B18" s="60" t="s">
        <v>352</v>
      </c>
      <c r="C18" s="59" t="s">
        <v>28</v>
      </c>
      <c r="D18" s="59" t="s">
        <v>76</v>
      </c>
      <c r="E18" s="59" t="s">
        <v>353</v>
      </c>
      <c r="F18" s="55">
        <v>5937.2</v>
      </c>
      <c r="G18" s="55">
        <v>4409.8</v>
      </c>
      <c r="H18" s="55">
        <v>5937.2</v>
      </c>
    </row>
    <row r="19" spans="1:8" s="54" customFormat="1" ht="30">
      <c r="A19" s="58" t="s">
        <v>360</v>
      </c>
      <c r="B19" s="60" t="s">
        <v>356</v>
      </c>
      <c r="C19" s="59" t="s">
        <v>28</v>
      </c>
      <c r="D19" s="59" t="s">
        <v>76</v>
      </c>
      <c r="E19" s="59" t="s">
        <v>354</v>
      </c>
      <c r="F19" s="55">
        <v>2685.8</v>
      </c>
      <c r="G19" s="55">
        <v>1564.7</v>
      </c>
      <c r="H19" s="55">
        <v>1887.4</v>
      </c>
    </row>
    <row r="20" spans="1:8" s="54" customFormat="1" ht="15">
      <c r="A20" s="58" t="s">
        <v>248</v>
      </c>
      <c r="B20" s="60" t="s">
        <v>357</v>
      </c>
      <c r="C20" s="59" t="s">
        <v>28</v>
      </c>
      <c r="D20" s="59" t="s">
        <v>76</v>
      </c>
      <c r="E20" s="59" t="s">
        <v>355</v>
      </c>
      <c r="F20" s="55">
        <v>43.8</v>
      </c>
      <c r="G20" s="55">
        <v>13.5</v>
      </c>
      <c r="H20" s="55">
        <v>30</v>
      </c>
    </row>
    <row r="21" spans="1:8" s="54" customFormat="1" ht="45">
      <c r="A21" s="58" t="s">
        <v>420</v>
      </c>
      <c r="B21" s="60" t="s">
        <v>232</v>
      </c>
      <c r="C21" s="59" t="s">
        <v>28</v>
      </c>
      <c r="D21" s="59" t="s">
        <v>233</v>
      </c>
      <c r="E21" s="59"/>
      <c r="F21" s="55">
        <f>F22</f>
        <v>72</v>
      </c>
      <c r="G21" s="55">
        <f>G22</f>
        <v>54</v>
      </c>
      <c r="H21" s="55">
        <f>H22</f>
        <v>72</v>
      </c>
    </row>
    <row r="22" spans="1:8" s="54" customFormat="1" ht="17.25" customHeight="1">
      <c r="A22" s="58" t="s">
        <v>421</v>
      </c>
      <c r="B22" s="60" t="s">
        <v>357</v>
      </c>
      <c r="C22" s="59" t="s">
        <v>28</v>
      </c>
      <c r="D22" s="59" t="s">
        <v>233</v>
      </c>
      <c r="E22" s="59" t="s">
        <v>355</v>
      </c>
      <c r="F22" s="55">
        <v>72</v>
      </c>
      <c r="G22" s="55">
        <v>54</v>
      </c>
      <c r="H22" s="55">
        <v>72</v>
      </c>
    </row>
    <row r="23" spans="1:8" s="54" customFormat="1" ht="47.25">
      <c r="A23" s="73" t="s">
        <v>5</v>
      </c>
      <c r="B23" s="81" t="s">
        <v>159</v>
      </c>
      <c r="C23" s="73" t="s">
        <v>61</v>
      </c>
      <c r="D23" s="73"/>
      <c r="E23" s="73"/>
      <c r="F23" s="56">
        <f>F24</f>
        <v>18157.099999999995</v>
      </c>
      <c r="G23" s="56">
        <f>G24</f>
        <v>12934.5</v>
      </c>
      <c r="H23" s="56">
        <f>H24</f>
        <v>17823.499999999996</v>
      </c>
    </row>
    <row r="24" spans="1:8" s="54" customFormat="1" ht="15">
      <c r="A24" s="58" t="s">
        <v>7</v>
      </c>
      <c r="B24" s="60" t="s">
        <v>230</v>
      </c>
      <c r="C24" s="59" t="s">
        <v>61</v>
      </c>
      <c r="D24" s="59" t="s">
        <v>113</v>
      </c>
      <c r="E24" s="59"/>
      <c r="F24" s="55">
        <f>SUM(F25,F29)</f>
        <v>18157.099999999995</v>
      </c>
      <c r="G24" s="55">
        <f>SUM(G25,G29)</f>
        <v>12934.5</v>
      </c>
      <c r="H24" s="55">
        <f>SUM(H25,H29)</f>
        <v>17823.499999999996</v>
      </c>
    </row>
    <row r="25" spans="1:8" s="54" customFormat="1" ht="45">
      <c r="A25" s="58" t="s">
        <v>136</v>
      </c>
      <c r="B25" s="60" t="s">
        <v>373</v>
      </c>
      <c r="C25" s="59" t="s">
        <v>61</v>
      </c>
      <c r="D25" s="59" t="s">
        <v>119</v>
      </c>
      <c r="E25" s="59"/>
      <c r="F25" s="55">
        <f>F26+F27+F28</f>
        <v>18151.499999999996</v>
      </c>
      <c r="G25" s="55">
        <f>G26+G27+G28</f>
        <v>12934.5</v>
      </c>
      <c r="H25" s="55">
        <f>H26+H27+H28</f>
        <v>17823.499999999996</v>
      </c>
    </row>
    <row r="26" spans="1:8" s="54" customFormat="1" ht="60">
      <c r="A26" s="58" t="s">
        <v>387</v>
      </c>
      <c r="B26" s="60" t="s">
        <v>352</v>
      </c>
      <c r="C26" s="59" t="s">
        <v>61</v>
      </c>
      <c r="D26" s="59" t="s">
        <v>119</v>
      </c>
      <c r="E26" s="59" t="s">
        <v>353</v>
      </c>
      <c r="F26" s="55">
        <v>16865.3</v>
      </c>
      <c r="G26" s="55">
        <v>12181</v>
      </c>
      <c r="H26" s="55">
        <v>16865.3</v>
      </c>
    </row>
    <row r="27" spans="1:8" s="54" customFormat="1" ht="30">
      <c r="A27" s="58" t="s">
        <v>388</v>
      </c>
      <c r="B27" s="60" t="s">
        <v>356</v>
      </c>
      <c r="C27" s="59" t="s">
        <v>61</v>
      </c>
      <c r="D27" s="59" t="s">
        <v>119</v>
      </c>
      <c r="E27" s="59" t="s">
        <v>354</v>
      </c>
      <c r="F27" s="55">
        <v>1268.1</v>
      </c>
      <c r="G27" s="55">
        <v>743.1</v>
      </c>
      <c r="H27" s="55">
        <v>940.1</v>
      </c>
    </row>
    <row r="28" spans="1:8" s="54" customFormat="1" ht="15">
      <c r="A28" s="58" t="s">
        <v>389</v>
      </c>
      <c r="B28" s="60" t="s">
        <v>357</v>
      </c>
      <c r="C28" s="59" t="s">
        <v>61</v>
      </c>
      <c r="D28" s="59" t="s">
        <v>119</v>
      </c>
      <c r="E28" s="59" t="s">
        <v>355</v>
      </c>
      <c r="F28" s="55">
        <v>18.1</v>
      </c>
      <c r="G28" s="55">
        <v>10.4</v>
      </c>
      <c r="H28" s="55">
        <v>18.1</v>
      </c>
    </row>
    <row r="29" spans="1:8" s="54" customFormat="1" ht="45">
      <c r="A29" s="58" t="s">
        <v>390</v>
      </c>
      <c r="B29" s="60" t="s">
        <v>419</v>
      </c>
      <c r="C29" s="59" t="s">
        <v>61</v>
      </c>
      <c r="D29" s="59" t="s">
        <v>418</v>
      </c>
      <c r="E29" s="59"/>
      <c r="F29" s="55">
        <f>F30</f>
        <v>5.6</v>
      </c>
      <c r="G29" s="55">
        <f>G30</f>
        <v>0</v>
      </c>
      <c r="H29" s="55">
        <f>H30</f>
        <v>0</v>
      </c>
    </row>
    <row r="30" spans="1:8" s="54" customFormat="1" ht="30">
      <c r="A30" s="58" t="s">
        <v>391</v>
      </c>
      <c r="B30" s="60" t="s">
        <v>356</v>
      </c>
      <c r="C30" s="59" t="s">
        <v>61</v>
      </c>
      <c r="D30" s="59" t="s">
        <v>418</v>
      </c>
      <c r="E30" s="59" t="s">
        <v>354</v>
      </c>
      <c r="F30" s="55">
        <v>5.6</v>
      </c>
      <c r="G30" s="55">
        <v>0</v>
      </c>
      <c r="H30" s="55">
        <v>0</v>
      </c>
    </row>
    <row r="31" spans="1:8" s="54" customFormat="1" ht="36">
      <c r="A31" s="72" t="s">
        <v>8</v>
      </c>
      <c r="B31" s="96" t="s">
        <v>267</v>
      </c>
      <c r="C31" s="73" t="s">
        <v>268</v>
      </c>
      <c r="D31" s="73"/>
      <c r="E31" s="73"/>
      <c r="F31" s="56">
        <f>F32</f>
        <v>940.2</v>
      </c>
      <c r="G31" s="56">
        <f>G32</f>
        <v>709.8</v>
      </c>
      <c r="H31" s="56">
        <f>H32</f>
        <v>930.2</v>
      </c>
    </row>
    <row r="32" spans="1:8" s="54" customFormat="1" ht="54" customHeight="1">
      <c r="A32" s="58" t="s">
        <v>10</v>
      </c>
      <c r="B32" s="97" t="s">
        <v>406</v>
      </c>
      <c r="C32" s="59" t="s">
        <v>268</v>
      </c>
      <c r="D32" s="59" t="s">
        <v>269</v>
      </c>
      <c r="E32" s="59"/>
      <c r="F32" s="55">
        <f>F33+F34+F35</f>
        <v>940.2</v>
      </c>
      <c r="G32" s="55">
        <f>G33+G34+G35</f>
        <v>709.8</v>
      </c>
      <c r="H32" s="55">
        <f>H33+H34+H35</f>
        <v>930.2</v>
      </c>
    </row>
    <row r="33" spans="1:8" s="54" customFormat="1" ht="60">
      <c r="A33" s="58" t="s">
        <v>21</v>
      </c>
      <c r="B33" s="60" t="s">
        <v>352</v>
      </c>
      <c r="C33" s="59" t="s">
        <v>268</v>
      </c>
      <c r="D33" s="59" t="s">
        <v>269</v>
      </c>
      <c r="E33" s="59" t="s">
        <v>353</v>
      </c>
      <c r="F33" s="55">
        <v>880.2</v>
      </c>
      <c r="G33" s="55">
        <v>659.8</v>
      </c>
      <c r="H33" s="55">
        <v>880.2</v>
      </c>
    </row>
    <row r="34" spans="1:8" s="54" customFormat="1" ht="30">
      <c r="A34" s="58" t="s">
        <v>362</v>
      </c>
      <c r="B34" s="60" t="s">
        <v>356</v>
      </c>
      <c r="C34" s="59" t="s">
        <v>268</v>
      </c>
      <c r="D34" s="59" t="s">
        <v>269</v>
      </c>
      <c r="E34" s="59" t="s">
        <v>354</v>
      </c>
      <c r="F34" s="55">
        <v>50</v>
      </c>
      <c r="G34" s="55">
        <v>50</v>
      </c>
      <c r="H34" s="55">
        <v>50</v>
      </c>
    </row>
    <row r="35" spans="1:8" s="54" customFormat="1" ht="15">
      <c r="A35" s="58" t="s">
        <v>363</v>
      </c>
      <c r="B35" s="60" t="s">
        <v>357</v>
      </c>
      <c r="C35" s="59" t="s">
        <v>268</v>
      </c>
      <c r="D35" s="59" t="s">
        <v>269</v>
      </c>
      <c r="E35" s="59" t="s">
        <v>355</v>
      </c>
      <c r="F35" s="55">
        <v>10</v>
      </c>
      <c r="G35" s="55">
        <v>0</v>
      </c>
      <c r="H35" s="55">
        <v>0</v>
      </c>
    </row>
    <row r="36" spans="1:8" s="54" customFormat="1" ht="18">
      <c r="A36" s="72" t="s">
        <v>11</v>
      </c>
      <c r="B36" s="96" t="s">
        <v>73</v>
      </c>
      <c r="C36" s="73" t="s">
        <v>172</v>
      </c>
      <c r="D36" s="73"/>
      <c r="E36" s="73"/>
      <c r="F36" s="56">
        <f aca="true" t="shared" si="1" ref="F36:H37">F37</f>
        <v>46.6</v>
      </c>
      <c r="G36" s="56">
        <f t="shared" si="1"/>
        <v>0</v>
      </c>
      <c r="H36" s="56">
        <f t="shared" si="1"/>
        <v>0</v>
      </c>
    </row>
    <row r="37" spans="1:8" s="54" customFormat="1" ht="15">
      <c r="A37" s="58" t="s">
        <v>12</v>
      </c>
      <c r="B37" s="60" t="s">
        <v>74</v>
      </c>
      <c r="C37" s="59" t="s">
        <v>172</v>
      </c>
      <c r="D37" s="59" t="s">
        <v>123</v>
      </c>
      <c r="E37" s="59"/>
      <c r="F37" s="55">
        <f t="shared" si="1"/>
        <v>46.6</v>
      </c>
      <c r="G37" s="55">
        <f t="shared" si="1"/>
        <v>0</v>
      </c>
      <c r="H37" s="55">
        <f t="shared" si="1"/>
        <v>0</v>
      </c>
    </row>
    <row r="38" spans="1:8" s="54" customFormat="1" ht="15">
      <c r="A38" s="58" t="s">
        <v>86</v>
      </c>
      <c r="B38" s="60" t="s">
        <v>357</v>
      </c>
      <c r="C38" s="59" t="s">
        <v>172</v>
      </c>
      <c r="D38" s="59" t="s">
        <v>123</v>
      </c>
      <c r="E38" s="59" t="s">
        <v>355</v>
      </c>
      <c r="F38" s="55">
        <v>46.6</v>
      </c>
      <c r="G38" s="55">
        <v>0</v>
      </c>
      <c r="H38" s="55">
        <v>0</v>
      </c>
    </row>
    <row r="39" spans="1:8" s="54" customFormat="1" ht="18">
      <c r="A39" s="72" t="s">
        <v>22</v>
      </c>
      <c r="B39" s="96" t="s">
        <v>33</v>
      </c>
      <c r="C39" s="79" t="s">
        <v>152</v>
      </c>
      <c r="D39" s="73"/>
      <c r="E39" s="73"/>
      <c r="F39" s="56">
        <f>F40+F44+F48</f>
        <v>19599.5</v>
      </c>
      <c r="G39" s="56">
        <f>G40+G44+G48</f>
        <v>12794.199999999999</v>
      </c>
      <c r="H39" s="56">
        <f>H40+H44+H48</f>
        <v>19011.5</v>
      </c>
    </row>
    <row r="40" spans="1:8" s="54" customFormat="1" ht="45">
      <c r="A40" s="58" t="s">
        <v>23</v>
      </c>
      <c r="B40" s="60" t="s">
        <v>174</v>
      </c>
      <c r="C40" s="59" t="s">
        <v>152</v>
      </c>
      <c r="D40" s="59" t="s">
        <v>112</v>
      </c>
      <c r="E40" s="59"/>
      <c r="F40" s="51">
        <f>F41+F42+F43</f>
        <v>4636.4</v>
      </c>
      <c r="G40" s="51">
        <f>G41+G42+G43</f>
        <v>2939.4</v>
      </c>
      <c r="H40" s="51">
        <f>H41+H42+H43</f>
        <v>4410.4</v>
      </c>
    </row>
    <row r="41" spans="1:8" s="54" customFormat="1" ht="60">
      <c r="A41" s="58" t="s">
        <v>109</v>
      </c>
      <c r="B41" s="60" t="s">
        <v>352</v>
      </c>
      <c r="C41" s="59" t="s">
        <v>152</v>
      </c>
      <c r="D41" s="59" t="s">
        <v>112</v>
      </c>
      <c r="E41" s="59" t="s">
        <v>353</v>
      </c>
      <c r="F41" s="51">
        <v>3710.5</v>
      </c>
      <c r="G41" s="51">
        <v>2348.4</v>
      </c>
      <c r="H41" s="51">
        <v>3710.5</v>
      </c>
    </row>
    <row r="42" spans="1:8" s="54" customFormat="1" ht="30">
      <c r="A42" s="58" t="s">
        <v>270</v>
      </c>
      <c r="B42" s="60" t="s">
        <v>356</v>
      </c>
      <c r="C42" s="59" t="s">
        <v>152</v>
      </c>
      <c r="D42" s="59" t="s">
        <v>112</v>
      </c>
      <c r="E42" s="59" t="s">
        <v>354</v>
      </c>
      <c r="F42" s="51">
        <v>924.9</v>
      </c>
      <c r="G42" s="51">
        <v>590.4</v>
      </c>
      <c r="H42" s="51">
        <v>698.9</v>
      </c>
    </row>
    <row r="43" spans="1:8" s="54" customFormat="1" ht="15">
      <c r="A43" s="58" t="s">
        <v>271</v>
      </c>
      <c r="B43" s="60" t="s">
        <v>357</v>
      </c>
      <c r="C43" s="59" t="s">
        <v>152</v>
      </c>
      <c r="D43" s="59" t="s">
        <v>112</v>
      </c>
      <c r="E43" s="59" t="s">
        <v>355</v>
      </c>
      <c r="F43" s="51">
        <v>1</v>
      </c>
      <c r="G43" s="51">
        <v>0.6</v>
      </c>
      <c r="H43" s="51">
        <v>1</v>
      </c>
    </row>
    <row r="44" spans="1:8" s="54" customFormat="1" ht="45">
      <c r="A44" s="58" t="s">
        <v>251</v>
      </c>
      <c r="B44" s="60" t="s">
        <v>177</v>
      </c>
      <c r="C44" s="59" t="s">
        <v>152</v>
      </c>
      <c r="D44" s="59" t="s">
        <v>111</v>
      </c>
      <c r="E44" s="73"/>
      <c r="F44" s="55">
        <f>F45+F46+F47</f>
        <v>14913.1</v>
      </c>
      <c r="G44" s="55">
        <f>G45+G46+G47</f>
        <v>9854.8</v>
      </c>
      <c r="H44" s="55">
        <f>H45+H46+H47</f>
        <v>14601.1</v>
      </c>
    </row>
    <row r="45" spans="1:8" s="54" customFormat="1" ht="60">
      <c r="A45" s="58" t="s">
        <v>252</v>
      </c>
      <c r="B45" s="60" t="s">
        <v>352</v>
      </c>
      <c r="C45" s="59" t="s">
        <v>152</v>
      </c>
      <c r="D45" s="59" t="s">
        <v>111</v>
      </c>
      <c r="E45" s="59" t="s">
        <v>353</v>
      </c>
      <c r="F45" s="55">
        <v>14071.7</v>
      </c>
      <c r="G45" s="55">
        <v>9485</v>
      </c>
      <c r="H45" s="55">
        <v>14071.7</v>
      </c>
    </row>
    <row r="46" spans="1:8" s="54" customFormat="1" ht="30">
      <c r="A46" s="58" t="s">
        <v>272</v>
      </c>
      <c r="B46" s="60" t="s">
        <v>356</v>
      </c>
      <c r="C46" s="59" t="s">
        <v>152</v>
      </c>
      <c r="D46" s="59" t="s">
        <v>111</v>
      </c>
      <c r="E46" s="59" t="s">
        <v>354</v>
      </c>
      <c r="F46" s="55">
        <v>841.3</v>
      </c>
      <c r="G46" s="55">
        <v>369.8</v>
      </c>
      <c r="H46" s="55">
        <v>529.3</v>
      </c>
    </row>
    <row r="47" spans="1:8" s="54" customFormat="1" ht="15">
      <c r="A47" s="58" t="s">
        <v>423</v>
      </c>
      <c r="B47" s="60" t="s">
        <v>357</v>
      </c>
      <c r="C47" s="59" t="s">
        <v>152</v>
      </c>
      <c r="D47" s="59" t="s">
        <v>422</v>
      </c>
      <c r="E47" s="59" t="s">
        <v>355</v>
      </c>
      <c r="F47" s="55">
        <v>0.1</v>
      </c>
      <c r="G47" s="55">
        <v>0</v>
      </c>
      <c r="H47" s="55">
        <v>0.1</v>
      </c>
    </row>
    <row r="48" spans="1:8" s="54" customFormat="1" ht="57" customHeight="1">
      <c r="A48" s="58" t="s">
        <v>255</v>
      </c>
      <c r="B48" s="60" t="s">
        <v>290</v>
      </c>
      <c r="C48" s="59" t="s">
        <v>152</v>
      </c>
      <c r="D48" s="59" t="s">
        <v>188</v>
      </c>
      <c r="E48" s="59"/>
      <c r="F48" s="55">
        <f>F49</f>
        <v>50</v>
      </c>
      <c r="G48" s="55">
        <f>G49</f>
        <v>0</v>
      </c>
      <c r="H48" s="55">
        <f>H49</f>
        <v>0</v>
      </c>
    </row>
    <row r="49" spans="1:8" s="54" customFormat="1" ht="30">
      <c r="A49" s="58" t="s">
        <v>256</v>
      </c>
      <c r="B49" s="60" t="s">
        <v>356</v>
      </c>
      <c r="C49" s="59" t="s">
        <v>152</v>
      </c>
      <c r="D49" s="59" t="s">
        <v>188</v>
      </c>
      <c r="E49" s="59" t="s">
        <v>354</v>
      </c>
      <c r="F49" s="55">
        <v>50</v>
      </c>
      <c r="G49" s="55">
        <v>0</v>
      </c>
      <c r="H49" s="55">
        <v>0</v>
      </c>
    </row>
    <row r="50" spans="1:8" s="54" customFormat="1" ht="40.5">
      <c r="A50" s="76" t="s">
        <v>127</v>
      </c>
      <c r="B50" s="93" t="s">
        <v>91</v>
      </c>
      <c r="C50" s="73" t="s">
        <v>30</v>
      </c>
      <c r="D50" s="73"/>
      <c r="E50" s="73"/>
      <c r="F50" s="56">
        <f aca="true" t="shared" si="2" ref="F50:H52">F51</f>
        <v>500</v>
      </c>
      <c r="G50" s="56">
        <f t="shared" si="2"/>
        <v>88.8</v>
      </c>
      <c r="H50" s="56">
        <f t="shared" si="2"/>
        <v>300</v>
      </c>
    </row>
    <row r="51" spans="1:8" s="54" customFormat="1" ht="54">
      <c r="A51" s="72" t="s">
        <v>24</v>
      </c>
      <c r="B51" s="96" t="s">
        <v>260</v>
      </c>
      <c r="C51" s="73" t="s">
        <v>31</v>
      </c>
      <c r="D51" s="73"/>
      <c r="E51" s="73"/>
      <c r="F51" s="56">
        <f t="shared" si="2"/>
        <v>500</v>
      </c>
      <c r="G51" s="56">
        <f t="shared" si="2"/>
        <v>88.8</v>
      </c>
      <c r="H51" s="56">
        <f t="shared" si="2"/>
        <v>300</v>
      </c>
    </row>
    <row r="52" spans="1:8" s="54" customFormat="1" ht="105">
      <c r="A52" s="58" t="s">
        <v>42</v>
      </c>
      <c r="B52" s="60" t="s">
        <v>366</v>
      </c>
      <c r="C52" s="59" t="s">
        <v>31</v>
      </c>
      <c r="D52" s="59" t="s">
        <v>285</v>
      </c>
      <c r="E52" s="73"/>
      <c r="F52" s="55">
        <f t="shared" si="2"/>
        <v>500</v>
      </c>
      <c r="G52" s="55">
        <f t="shared" si="2"/>
        <v>88.8</v>
      </c>
      <c r="H52" s="55">
        <f t="shared" si="2"/>
        <v>300</v>
      </c>
    </row>
    <row r="53" spans="1:8" s="54" customFormat="1" ht="30">
      <c r="A53" s="58" t="s">
        <v>137</v>
      </c>
      <c r="B53" s="60" t="s">
        <v>356</v>
      </c>
      <c r="C53" s="59" t="s">
        <v>31</v>
      </c>
      <c r="D53" s="59" t="s">
        <v>285</v>
      </c>
      <c r="E53" s="59">
        <v>200</v>
      </c>
      <c r="F53" s="55">
        <v>500</v>
      </c>
      <c r="G53" s="55">
        <v>88.8</v>
      </c>
      <c r="H53" s="55">
        <v>300</v>
      </c>
    </row>
    <row r="54" spans="1:8" s="54" customFormat="1" ht="20.25">
      <c r="A54" s="76" t="s">
        <v>128</v>
      </c>
      <c r="B54" s="93" t="s">
        <v>234</v>
      </c>
      <c r="C54" s="73" t="s">
        <v>235</v>
      </c>
      <c r="D54" s="73"/>
      <c r="E54" s="73"/>
      <c r="F54" s="56">
        <f aca="true" t="shared" si="3" ref="F54:H56">F55</f>
        <v>464.4</v>
      </c>
      <c r="G54" s="56">
        <f t="shared" si="3"/>
        <v>464.4</v>
      </c>
      <c r="H54" s="56">
        <f t="shared" si="3"/>
        <v>464.4</v>
      </c>
    </row>
    <row r="55" spans="1:8" s="54" customFormat="1" ht="18">
      <c r="A55" s="72" t="s">
        <v>87</v>
      </c>
      <c r="B55" s="96" t="s">
        <v>237</v>
      </c>
      <c r="C55" s="73" t="s">
        <v>236</v>
      </c>
      <c r="D55" s="73"/>
      <c r="E55" s="73"/>
      <c r="F55" s="56">
        <f t="shared" si="3"/>
        <v>464.4</v>
      </c>
      <c r="G55" s="56">
        <f t="shared" si="3"/>
        <v>464.4</v>
      </c>
      <c r="H55" s="56">
        <f t="shared" si="3"/>
        <v>464.4</v>
      </c>
    </row>
    <row r="56" spans="1:8" s="54" customFormat="1" ht="45">
      <c r="A56" s="58" t="s">
        <v>176</v>
      </c>
      <c r="B56" s="60" t="s">
        <v>266</v>
      </c>
      <c r="C56" s="59" t="s">
        <v>238</v>
      </c>
      <c r="D56" s="59" t="s">
        <v>292</v>
      </c>
      <c r="E56" s="59"/>
      <c r="F56" s="55">
        <f t="shared" si="3"/>
        <v>464.4</v>
      </c>
      <c r="G56" s="55">
        <f t="shared" si="3"/>
        <v>464.4</v>
      </c>
      <c r="H56" s="55">
        <f t="shared" si="3"/>
        <v>464.4</v>
      </c>
    </row>
    <row r="57" spans="1:8" s="54" customFormat="1" ht="30">
      <c r="A57" s="58" t="s">
        <v>115</v>
      </c>
      <c r="B57" s="60" t="s">
        <v>356</v>
      </c>
      <c r="C57" s="59" t="s">
        <v>236</v>
      </c>
      <c r="D57" s="59" t="s">
        <v>292</v>
      </c>
      <c r="E57" s="59">
        <v>200</v>
      </c>
      <c r="F57" s="55">
        <v>464.4</v>
      </c>
      <c r="G57" s="55">
        <v>464.4</v>
      </c>
      <c r="H57" s="55">
        <v>464.4</v>
      </c>
    </row>
    <row r="58" spans="1:8" s="54" customFormat="1" ht="20.25">
      <c r="A58" s="76" t="s">
        <v>147</v>
      </c>
      <c r="B58" s="93" t="s">
        <v>90</v>
      </c>
      <c r="C58" s="73" t="s">
        <v>29</v>
      </c>
      <c r="D58" s="73"/>
      <c r="E58" s="73"/>
      <c r="F58" s="56">
        <f aca="true" t="shared" si="4" ref="F58:H59">F59</f>
        <v>67341.00000000001</v>
      </c>
      <c r="G58" s="56">
        <f t="shared" si="4"/>
        <v>27787.9</v>
      </c>
      <c r="H58" s="56">
        <f t="shared" si="4"/>
        <v>65839.70000000001</v>
      </c>
    </row>
    <row r="59" spans="1:8" s="54" customFormat="1" ht="18">
      <c r="A59" s="72" t="s">
        <v>239</v>
      </c>
      <c r="B59" s="77" t="s">
        <v>108</v>
      </c>
      <c r="C59" s="73" t="s">
        <v>72</v>
      </c>
      <c r="D59" s="73"/>
      <c r="E59" s="59"/>
      <c r="F59" s="56">
        <f t="shared" si="4"/>
        <v>67341.00000000001</v>
      </c>
      <c r="G59" s="56">
        <f t="shared" si="4"/>
        <v>27787.9</v>
      </c>
      <c r="H59" s="56">
        <f t="shared" si="4"/>
        <v>65839.70000000001</v>
      </c>
    </row>
    <row r="60" spans="1:8" s="54" customFormat="1" ht="45">
      <c r="A60" s="58" t="s">
        <v>148</v>
      </c>
      <c r="B60" s="57" t="s">
        <v>364</v>
      </c>
      <c r="C60" s="58" t="s">
        <v>72</v>
      </c>
      <c r="D60" s="59" t="s">
        <v>293</v>
      </c>
      <c r="E60" s="59"/>
      <c r="F60" s="55">
        <f>F61+F63+F65+F67+F69+F71+F73+F75+F77+F79+F81+F83</f>
        <v>67341.00000000001</v>
      </c>
      <c r="G60" s="55">
        <f>G61+G63+G65+G67+G69+G71+G73+G75+G77+G79+G81+G83</f>
        <v>27787.9</v>
      </c>
      <c r="H60" s="55">
        <f>H61+H63+H65+H67+H69+H71+H73+H75+H77+H79+H81+H83</f>
        <v>65839.70000000001</v>
      </c>
    </row>
    <row r="61" spans="1:8" s="54" customFormat="1" ht="45">
      <c r="A61" s="58" t="s">
        <v>149</v>
      </c>
      <c r="B61" s="57" t="s">
        <v>374</v>
      </c>
      <c r="C61" s="58" t="s">
        <v>72</v>
      </c>
      <c r="D61" s="59" t="s">
        <v>294</v>
      </c>
      <c r="E61" s="59"/>
      <c r="F61" s="55">
        <f>F62</f>
        <v>46346.3</v>
      </c>
      <c r="G61" s="55">
        <f>G62</f>
        <v>16143.7</v>
      </c>
      <c r="H61" s="55">
        <f>H62</f>
        <v>45855.8</v>
      </c>
    </row>
    <row r="62" spans="1:8" s="54" customFormat="1" ht="30">
      <c r="A62" s="58" t="s">
        <v>151</v>
      </c>
      <c r="B62" s="60" t="s">
        <v>356</v>
      </c>
      <c r="C62" s="58" t="s">
        <v>72</v>
      </c>
      <c r="D62" s="61" t="s">
        <v>294</v>
      </c>
      <c r="E62" s="59" t="s">
        <v>354</v>
      </c>
      <c r="F62" s="51">
        <v>46346.3</v>
      </c>
      <c r="G62" s="51">
        <v>16143.7</v>
      </c>
      <c r="H62" s="51">
        <v>45855.8</v>
      </c>
    </row>
    <row r="63" spans="1:8" s="54" customFormat="1" ht="45">
      <c r="A63" s="58" t="s">
        <v>331</v>
      </c>
      <c r="B63" s="57" t="s">
        <v>375</v>
      </c>
      <c r="C63" s="58" t="s">
        <v>72</v>
      </c>
      <c r="D63" s="59" t="s">
        <v>295</v>
      </c>
      <c r="E63" s="59"/>
      <c r="F63" s="55">
        <f>F64</f>
        <v>1814</v>
      </c>
      <c r="G63" s="55">
        <f>G64</f>
        <v>1436.1</v>
      </c>
      <c r="H63" s="55">
        <f>H64</f>
        <v>1788.4</v>
      </c>
    </row>
    <row r="64" spans="1:8" s="54" customFormat="1" ht="30">
      <c r="A64" s="58" t="s">
        <v>332</v>
      </c>
      <c r="B64" s="60" t="s">
        <v>356</v>
      </c>
      <c r="C64" s="62" t="s">
        <v>72</v>
      </c>
      <c r="D64" s="61" t="s">
        <v>295</v>
      </c>
      <c r="E64" s="59" t="s">
        <v>354</v>
      </c>
      <c r="F64" s="55">
        <v>1814</v>
      </c>
      <c r="G64" s="55">
        <v>1436.1</v>
      </c>
      <c r="H64" s="55">
        <v>1788.4</v>
      </c>
    </row>
    <row r="65" spans="1:8" s="54" customFormat="1" ht="45">
      <c r="A65" s="58" t="s">
        <v>333</v>
      </c>
      <c r="B65" s="57" t="s">
        <v>376</v>
      </c>
      <c r="C65" s="62" t="s">
        <v>72</v>
      </c>
      <c r="D65" s="59" t="s">
        <v>296</v>
      </c>
      <c r="E65" s="59"/>
      <c r="F65" s="55">
        <f>F66</f>
        <v>1607.5</v>
      </c>
      <c r="G65" s="55">
        <f>G66</f>
        <v>1607.4</v>
      </c>
      <c r="H65" s="55">
        <f>H66</f>
        <v>1607.5</v>
      </c>
    </row>
    <row r="66" spans="1:8" s="54" customFormat="1" ht="30">
      <c r="A66" s="58" t="s">
        <v>334</v>
      </c>
      <c r="B66" s="60" t="s">
        <v>356</v>
      </c>
      <c r="C66" s="62" t="s">
        <v>72</v>
      </c>
      <c r="D66" s="61" t="s">
        <v>296</v>
      </c>
      <c r="E66" s="59" t="s">
        <v>354</v>
      </c>
      <c r="F66" s="55">
        <v>1607.5</v>
      </c>
      <c r="G66" s="55">
        <v>1607.4</v>
      </c>
      <c r="H66" s="55">
        <v>1607.5</v>
      </c>
    </row>
    <row r="67" spans="1:8" s="54" customFormat="1" ht="30">
      <c r="A67" s="58" t="s">
        <v>335</v>
      </c>
      <c r="B67" s="57" t="s">
        <v>384</v>
      </c>
      <c r="C67" s="62" t="s">
        <v>72</v>
      </c>
      <c r="D67" s="59" t="s">
        <v>297</v>
      </c>
      <c r="E67" s="59"/>
      <c r="F67" s="55">
        <f>F68</f>
        <v>127.6</v>
      </c>
      <c r="G67" s="55">
        <f>G68</f>
        <v>127.6</v>
      </c>
      <c r="H67" s="55">
        <f>H68</f>
        <v>127.6</v>
      </c>
    </row>
    <row r="68" spans="1:8" s="54" customFormat="1" ht="30">
      <c r="A68" s="58" t="s">
        <v>336</v>
      </c>
      <c r="B68" s="60" t="s">
        <v>356</v>
      </c>
      <c r="C68" s="62" t="s">
        <v>72</v>
      </c>
      <c r="D68" s="61" t="s">
        <v>297</v>
      </c>
      <c r="E68" s="59" t="s">
        <v>354</v>
      </c>
      <c r="F68" s="51">
        <v>127.6</v>
      </c>
      <c r="G68" s="51">
        <v>127.6</v>
      </c>
      <c r="H68" s="51">
        <v>127.6</v>
      </c>
    </row>
    <row r="69" spans="1:8" s="54" customFormat="1" ht="45">
      <c r="A69" s="58" t="s">
        <v>337</v>
      </c>
      <c r="B69" s="57" t="s">
        <v>380</v>
      </c>
      <c r="C69" s="62" t="s">
        <v>72</v>
      </c>
      <c r="D69" s="61" t="s">
        <v>298</v>
      </c>
      <c r="E69" s="106"/>
      <c r="F69" s="55">
        <f>F70</f>
        <v>13081.1</v>
      </c>
      <c r="G69" s="55">
        <f>G70</f>
        <v>5721.7</v>
      </c>
      <c r="H69" s="55">
        <f>H70</f>
        <v>12859.3</v>
      </c>
    </row>
    <row r="70" spans="1:8" s="54" customFormat="1" ht="30">
      <c r="A70" s="58" t="s">
        <v>338</v>
      </c>
      <c r="B70" s="60" t="s">
        <v>265</v>
      </c>
      <c r="C70" s="62" t="s">
        <v>72</v>
      </c>
      <c r="D70" s="61" t="s">
        <v>298</v>
      </c>
      <c r="E70" s="59" t="s">
        <v>354</v>
      </c>
      <c r="F70" s="51">
        <v>13081.1</v>
      </c>
      <c r="G70" s="51">
        <v>5721.7</v>
      </c>
      <c r="H70" s="51">
        <v>12859.3</v>
      </c>
    </row>
    <row r="71" spans="1:8" s="54" customFormat="1" ht="45">
      <c r="A71" s="58" t="s">
        <v>339</v>
      </c>
      <c r="B71" s="57" t="s">
        <v>379</v>
      </c>
      <c r="C71" s="62" t="s">
        <v>72</v>
      </c>
      <c r="D71" s="59" t="s">
        <v>299</v>
      </c>
      <c r="E71" s="59"/>
      <c r="F71" s="55">
        <f>F72</f>
        <v>916.4</v>
      </c>
      <c r="G71" s="55">
        <f>G72</f>
        <v>916.2</v>
      </c>
      <c r="H71" s="55">
        <f>H72</f>
        <v>916.2</v>
      </c>
    </row>
    <row r="72" spans="1:8" s="54" customFormat="1" ht="30">
      <c r="A72" s="58" t="s">
        <v>340</v>
      </c>
      <c r="B72" s="60" t="s">
        <v>356</v>
      </c>
      <c r="C72" s="62" t="s">
        <v>72</v>
      </c>
      <c r="D72" s="62" t="s">
        <v>299</v>
      </c>
      <c r="E72" s="62">
        <v>200</v>
      </c>
      <c r="F72" s="51">
        <v>916.4</v>
      </c>
      <c r="G72" s="51">
        <v>916.2</v>
      </c>
      <c r="H72" s="51">
        <v>916.2</v>
      </c>
    </row>
    <row r="73" spans="1:8" s="54" customFormat="1" ht="45">
      <c r="A73" s="58" t="s">
        <v>341</v>
      </c>
      <c r="B73" s="57" t="s">
        <v>378</v>
      </c>
      <c r="C73" s="62" t="s">
        <v>72</v>
      </c>
      <c r="D73" s="59" t="s">
        <v>300</v>
      </c>
      <c r="E73" s="59"/>
      <c r="F73" s="55">
        <f>F74</f>
        <v>1163.9</v>
      </c>
      <c r="G73" s="55">
        <f>G74</f>
        <v>1064.9</v>
      </c>
      <c r="H73" s="55">
        <f>H74</f>
        <v>1064.9</v>
      </c>
    </row>
    <row r="74" spans="1:8" s="54" customFormat="1" ht="30">
      <c r="A74" s="58" t="s">
        <v>346</v>
      </c>
      <c r="B74" s="60" t="s">
        <v>356</v>
      </c>
      <c r="C74" s="62" t="s">
        <v>72</v>
      </c>
      <c r="D74" s="62" t="s">
        <v>300</v>
      </c>
      <c r="E74" s="62">
        <v>200</v>
      </c>
      <c r="F74" s="51">
        <v>1163.9</v>
      </c>
      <c r="G74" s="51">
        <v>1064.9</v>
      </c>
      <c r="H74" s="51">
        <v>1064.9</v>
      </c>
    </row>
    <row r="75" spans="1:8" s="54" customFormat="1" ht="45">
      <c r="A75" s="58" t="s">
        <v>342</v>
      </c>
      <c r="B75" s="57" t="s">
        <v>377</v>
      </c>
      <c r="C75" s="62" t="s">
        <v>72</v>
      </c>
      <c r="D75" s="61" t="s">
        <v>329</v>
      </c>
      <c r="E75" s="63"/>
      <c r="F75" s="51">
        <f>F76</f>
        <v>100</v>
      </c>
      <c r="G75" s="51">
        <f>G76</f>
        <v>48.6</v>
      </c>
      <c r="H75" s="51">
        <f>H76</f>
        <v>100</v>
      </c>
    </row>
    <row r="76" spans="1:8" s="54" customFormat="1" ht="30">
      <c r="A76" s="58" t="s">
        <v>343</v>
      </c>
      <c r="B76" s="60" t="s">
        <v>356</v>
      </c>
      <c r="C76" s="62" t="s">
        <v>72</v>
      </c>
      <c r="D76" s="61" t="s">
        <v>329</v>
      </c>
      <c r="E76" s="59">
        <v>200</v>
      </c>
      <c r="F76" s="51">
        <v>100</v>
      </c>
      <c r="G76" s="51">
        <v>48.6</v>
      </c>
      <c r="H76" s="51">
        <v>100</v>
      </c>
    </row>
    <row r="77" spans="1:8" s="54" customFormat="1" ht="45">
      <c r="A77" s="58" t="s">
        <v>344</v>
      </c>
      <c r="B77" s="57" t="s">
        <v>395</v>
      </c>
      <c r="C77" s="62" t="s">
        <v>72</v>
      </c>
      <c r="D77" s="62" t="s">
        <v>330</v>
      </c>
      <c r="E77" s="62"/>
      <c r="F77" s="51">
        <f>F78</f>
        <v>1228.5</v>
      </c>
      <c r="G77" s="51">
        <f>G78</f>
        <v>0</v>
      </c>
      <c r="H77" s="51">
        <f>H78</f>
        <v>565.6</v>
      </c>
    </row>
    <row r="78" spans="1:8" s="54" customFormat="1" ht="30">
      <c r="A78" s="58" t="s">
        <v>345</v>
      </c>
      <c r="B78" s="60" t="s">
        <v>356</v>
      </c>
      <c r="C78" s="62" t="s">
        <v>72</v>
      </c>
      <c r="D78" s="62" t="s">
        <v>330</v>
      </c>
      <c r="E78" s="59">
        <v>200</v>
      </c>
      <c r="F78" s="51">
        <v>1228.5</v>
      </c>
      <c r="G78" s="51">
        <v>0</v>
      </c>
      <c r="H78" s="51">
        <v>565.6</v>
      </c>
    </row>
    <row r="79" spans="1:8" s="54" customFormat="1" ht="45">
      <c r="A79" s="58" t="s">
        <v>347</v>
      </c>
      <c r="B79" s="57" t="s">
        <v>381</v>
      </c>
      <c r="C79" s="58" t="s">
        <v>72</v>
      </c>
      <c r="D79" s="59" t="s">
        <v>382</v>
      </c>
      <c r="E79" s="59"/>
      <c r="F79" s="55">
        <f>F80</f>
        <v>132.1</v>
      </c>
      <c r="G79" s="55">
        <f>G80</f>
        <v>130.8</v>
      </c>
      <c r="H79" s="55">
        <f>H80</f>
        <v>130.8</v>
      </c>
    </row>
    <row r="80" spans="1:8" s="54" customFormat="1" ht="30">
      <c r="A80" s="58" t="s">
        <v>348</v>
      </c>
      <c r="B80" s="60" t="s">
        <v>356</v>
      </c>
      <c r="C80" s="58" t="s">
        <v>72</v>
      </c>
      <c r="D80" s="61" t="s">
        <v>382</v>
      </c>
      <c r="E80" s="59">
        <v>200</v>
      </c>
      <c r="F80" s="55">
        <v>132.1</v>
      </c>
      <c r="G80" s="55">
        <v>130.8</v>
      </c>
      <c r="H80" s="55">
        <v>130.8</v>
      </c>
    </row>
    <row r="81" spans="1:8" s="54" customFormat="1" ht="45">
      <c r="A81" s="58" t="s">
        <v>349</v>
      </c>
      <c r="B81" s="57" t="s">
        <v>383</v>
      </c>
      <c r="C81" s="62" t="s">
        <v>72</v>
      </c>
      <c r="D81" s="61" t="s">
        <v>385</v>
      </c>
      <c r="E81" s="61"/>
      <c r="F81" s="55">
        <f>F82</f>
        <v>228.1</v>
      </c>
      <c r="G81" s="55">
        <f>G82</f>
        <v>226.9</v>
      </c>
      <c r="H81" s="55">
        <f>H82</f>
        <v>228.1</v>
      </c>
    </row>
    <row r="82" spans="1:8" s="54" customFormat="1" ht="30">
      <c r="A82" s="58" t="s">
        <v>350</v>
      </c>
      <c r="B82" s="60" t="s">
        <v>356</v>
      </c>
      <c r="C82" s="62" t="s">
        <v>72</v>
      </c>
      <c r="D82" s="61" t="s">
        <v>385</v>
      </c>
      <c r="E82" s="59">
        <v>200</v>
      </c>
      <c r="F82" s="55">
        <v>228.1</v>
      </c>
      <c r="G82" s="55">
        <v>226.9</v>
      </c>
      <c r="H82" s="55">
        <v>228.1</v>
      </c>
    </row>
    <row r="83" spans="1:8" s="54" customFormat="1" ht="60">
      <c r="A83" s="58" t="s">
        <v>428</v>
      </c>
      <c r="B83" s="57" t="s">
        <v>426</v>
      </c>
      <c r="C83" s="62" t="s">
        <v>72</v>
      </c>
      <c r="D83" s="61" t="s">
        <v>427</v>
      </c>
      <c r="E83" s="61"/>
      <c r="F83" s="55">
        <f>F84</f>
        <v>595.5</v>
      </c>
      <c r="G83" s="55">
        <f>G84</f>
        <v>364</v>
      </c>
      <c r="H83" s="55">
        <f>H84</f>
        <v>595.5</v>
      </c>
    </row>
    <row r="84" spans="1:8" s="54" customFormat="1" ht="30">
      <c r="A84" s="58" t="s">
        <v>429</v>
      </c>
      <c r="B84" s="60" t="s">
        <v>356</v>
      </c>
      <c r="C84" s="62" t="s">
        <v>72</v>
      </c>
      <c r="D84" s="61" t="s">
        <v>427</v>
      </c>
      <c r="E84" s="59">
        <v>200</v>
      </c>
      <c r="F84" s="55">
        <v>595.5</v>
      </c>
      <c r="G84" s="55">
        <v>364</v>
      </c>
      <c r="H84" s="55">
        <v>595.5</v>
      </c>
    </row>
    <row r="85" spans="1:8" s="54" customFormat="1" ht="20.25">
      <c r="A85" s="76" t="s">
        <v>129</v>
      </c>
      <c r="B85" s="93" t="s">
        <v>89</v>
      </c>
      <c r="C85" s="73" t="s">
        <v>32</v>
      </c>
      <c r="D85" s="73"/>
      <c r="E85" s="73"/>
      <c r="F85" s="56">
        <f>F86+F94</f>
        <v>1422.5</v>
      </c>
      <c r="G85" s="56">
        <f>G86+G94</f>
        <v>797.2</v>
      </c>
      <c r="H85" s="56">
        <f>H86+H94</f>
        <v>1144.7</v>
      </c>
    </row>
    <row r="86" spans="1:8" s="54" customFormat="1" ht="18">
      <c r="A86" s="73" t="s">
        <v>313</v>
      </c>
      <c r="B86" s="96" t="s">
        <v>35</v>
      </c>
      <c r="C86" s="73" t="s">
        <v>36</v>
      </c>
      <c r="D86" s="73"/>
      <c r="E86" s="73"/>
      <c r="F86" s="56">
        <f>F87+F92</f>
        <v>414.1</v>
      </c>
      <c r="G86" s="56">
        <f>G87+G92</f>
        <v>334.7</v>
      </c>
      <c r="H86" s="56">
        <f>H87+H92</f>
        <v>298.3</v>
      </c>
    </row>
    <row r="87" spans="1:8" s="54" customFormat="1" ht="30">
      <c r="A87" s="73"/>
      <c r="B87" s="69" t="s">
        <v>394</v>
      </c>
      <c r="C87" s="73" t="s">
        <v>36</v>
      </c>
      <c r="D87" s="62" t="s">
        <v>301</v>
      </c>
      <c r="E87" s="73"/>
      <c r="F87" s="56">
        <f>F88+F90</f>
        <v>381.90000000000003</v>
      </c>
      <c r="G87" s="56">
        <f>G88+G90</f>
        <v>302.5</v>
      </c>
      <c r="H87" s="56">
        <f>H88+H90</f>
        <v>266.1</v>
      </c>
    </row>
    <row r="88" spans="1:8" s="54" customFormat="1" ht="30">
      <c r="A88" s="74" t="s">
        <v>132</v>
      </c>
      <c r="B88" s="69" t="s">
        <v>394</v>
      </c>
      <c r="C88" s="59" t="s">
        <v>36</v>
      </c>
      <c r="D88" s="62" t="s">
        <v>301</v>
      </c>
      <c r="E88" s="62"/>
      <c r="F88" s="55">
        <f>F89</f>
        <v>324.8</v>
      </c>
      <c r="G88" s="55">
        <f>G89</f>
        <v>264.8</v>
      </c>
      <c r="H88" s="55">
        <f>H89</f>
        <v>228.4</v>
      </c>
    </row>
    <row r="89" spans="1:8" s="54" customFormat="1" ht="30">
      <c r="A89" s="58" t="s">
        <v>138</v>
      </c>
      <c r="B89" s="60" t="s">
        <v>356</v>
      </c>
      <c r="C89" s="59" t="s">
        <v>36</v>
      </c>
      <c r="D89" s="62" t="s">
        <v>301</v>
      </c>
      <c r="E89" s="59">
        <v>200</v>
      </c>
      <c r="F89" s="55">
        <v>324.8</v>
      </c>
      <c r="G89" s="55">
        <v>264.8</v>
      </c>
      <c r="H89" s="55">
        <v>228.4</v>
      </c>
    </row>
    <row r="90" spans="1:8" s="54" customFormat="1" ht="60">
      <c r="A90" s="58" t="s">
        <v>273</v>
      </c>
      <c r="B90" s="69" t="s">
        <v>430</v>
      </c>
      <c r="C90" s="59" t="s">
        <v>36</v>
      </c>
      <c r="D90" s="62" t="s">
        <v>431</v>
      </c>
      <c r="E90" s="62"/>
      <c r="F90" s="55">
        <f>F91</f>
        <v>57.1</v>
      </c>
      <c r="G90" s="55">
        <f>G91</f>
        <v>37.7</v>
      </c>
      <c r="H90" s="55">
        <f>H91</f>
        <v>37.7</v>
      </c>
    </row>
    <row r="91" spans="1:8" s="54" customFormat="1" ht="30">
      <c r="A91" s="58" t="s">
        <v>274</v>
      </c>
      <c r="B91" s="60" t="s">
        <v>356</v>
      </c>
      <c r="C91" s="59" t="s">
        <v>36</v>
      </c>
      <c r="D91" s="62" t="s">
        <v>431</v>
      </c>
      <c r="E91" s="59">
        <v>200</v>
      </c>
      <c r="F91" s="55">
        <v>57.1</v>
      </c>
      <c r="G91" s="55">
        <v>37.7</v>
      </c>
      <c r="H91" s="55">
        <v>37.7</v>
      </c>
    </row>
    <row r="92" spans="1:8" s="54" customFormat="1" ht="46.5" customHeight="1">
      <c r="A92" s="58" t="s">
        <v>432</v>
      </c>
      <c r="B92" s="69" t="s">
        <v>291</v>
      </c>
      <c r="C92" s="59" t="s">
        <v>36</v>
      </c>
      <c r="D92" s="62" t="s">
        <v>261</v>
      </c>
      <c r="E92" s="62"/>
      <c r="F92" s="55">
        <f>F93</f>
        <v>32.2</v>
      </c>
      <c r="G92" s="55">
        <f>G93</f>
        <v>32.2</v>
      </c>
      <c r="H92" s="55">
        <f>H93</f>
        <v>32.2</v>
      </c>
    </row>
    <row r="93" spans="1:8" s="54" customFormat="1" ht="30">
      <c r="A93" s="58" t="s">
        <v>433</v>
      </c>
      <c r="B93" s="60" t="s">
        <v>356</v>
      </c>
      <c r="C93" s="59" t="s">
        <v>36</v>
      </c>
      <c r="D93" s="62" t="s">
        <v>261</v>
      </c>
      <c r="E93" s="59">
        <v>200</v>
      </c>
      <c r="F93" s="55">
        <v>32.2</v>
      </c>
      <c r="G93" s="55">
        <v>32.2</v>
      </c>
      <c r="H93" s="55">
        <v>32.2</v>
      </c>
    </row>
    <row r="94" spans="1:8" s="54" customFormat="1" ht="18">
      <c r="A94" s="72">
        <v>11</v>
      </c>
      <c r="B94" s="96" t="s">
        <v>186</v>
      </c>
      <c r="C94" s="73" t="s">
        <v>187</v>
      </c>
      <c r="D94" s="73"/>
      <c r="E94" s="73"/>
      <c r="F94" s="56">
        <f>F95+F97+F99</f>
        <v>1008.4000000000001</v>
      </c>
      <c r="G94" s="56">
        <f>G95+G97+G99</f>
        <v>462.5</v>
      </c>
      <c r="H94" s="56">
        <f>H95+H97+H99</f>
        <v>846.4000000000001</v>
      </c>
    </row>
    <row r="95" spans="1:8" s="54" customFormat="1" ht="75">
      <c r="A95" s="58" t="s">
        <v>133</v>
      </c>
      <c r="B95" s="60" t="s">
        <v>371</v>
      </c>
      <c r="C95" s="59" t="s">
        <v>187</v>
      </c>
      <c r="D95" s="59" t="s">
        <v>302</v>
      </c>
      <c r="E95" s="59"/>
      <c r="F95" s="55">
        <f>F96</f>
        <v>439</v>
      </c>
      <c r="G95" s="55">
        <f>G96</f>
        <v>120</v>
      </c>
      <c r="H95" s="55">
        <f>H96</f>
        <v>323</v>
      </c>
    </row>
    <row r="96" spans="1:8" s="54" customFormat="1" ht="30">
      <c r="A96" s="58" t="s">
        <v>139</v>
      </c>
      <c r="B96" s="60" t="s">
        <v>356</v>
      </c>
      <c r="C96" s="59" t="s">
        <v>187</v>
      </c>
      <c r="D96" s="59" t="s">
        <v>302</v>
      </c>
      <c r="E96" s="59">
        <v>200</v>
      </c>
      <c r="F96" s="55">
        <v>439</v>
      </c>
      <c r="G96" s="55">
        <v>120</v>
      </c>
      <c r="H96" s="55">
        <v>323</v>
      </c>
    </row>
    <row r="97" spans="1:8" s="54" customFormat="1" ht="30">
      <c r="A97" s="58" t="s">
        <v>281</v>
      </c>
      <c r="B97" s="60" t="s">
        <v>278</v>
      </c>
      <c r="C97" s="59" t="s">
        <v>187</v>
      </c>
      <c r="D97" s="59" t="s">
        <v>303</v>
      </c>
      <c r="E97" s="59"/>
      <c r="F97" s="55">
        <f>F98</f>
        <v>328.7</v>
      </c>
      <c r="G97" s="55">
        <f>G98</f>
        <v>202.2</v>
      </c>
      <c r="H97" s="55">
        <f>H98</f>
        <v>325.6</v>
      </c>
    </row>
    <row r="98" spans="1:8" s="54" customFormat="1" ht="30">
      <c r="A98" s="58" t="s">
        <v>282</v>
      </c>
      <c r="B98" s="60" t="s">
        <v>356</v>
      </c>
      <c r="C98" s="59" t="s">
        <v>187</v>
      </c>
      <c r="D98" s="59" t="s">
        <v>303</v>
      </c>
      <c r="E98" s="59">
        <v>200</v>
      </c>
      <c r="F98" s="55">
        <v>328.7</v>
      </c>
      <c r="G98" s="55">
        <v>202.2</v>
      </c>
      <c r="H98" s="55">
        <v>325.6</v>
      </c>
    </row>
    <row r="99" spans="1:8" s="54" customFormat="1" ht="30">
      <c r="A99" s="58" t="s">
        <v>311</v>
      </c>
      <c r="B99" s="60" t="s">
        <v>279</v>
      </c>
      <c r="C99" s="59" t="s">
        <v>187</v>
      </c>
      <c r="D99" s="59" t="s">
        <v>304</v>
      </c>
      <c r="E99" s="59"/>
      <c r="F99" s="55">
        <f>F100</f>
        <v>240.7</v>
      </c>
      <c r="G99" s="55">
        <f>G100</f>
        <v>140.3</v>
      </c>
      <c r="H99" s="55">
        <f>H100</f>
        <v>197.8</v>
      </c>
    </row>
    <row r="100" spans="1:8" s="54" customFormat="1" ht="30">
      <c r="A100" s="58" t="s">
        <v>312</v>
      </c>
      <c r="B100" s="60" t="s">
        <v>356</v>
      </c>
      <c r="C100" s="59" t="s">
        <v>187</v>
      </c>
      <c r="D100" s="59" t="s">
        <v>304</v>
      </c>
      <c r="E100" s="59">
        <v>200</v>
      </c>
      <c r="F100" s="55">
        <v>240.7</v>
      </c>
      <c r="G100" s="55">
        <v>140.3</v>
      </c>
      <c r="H100" s="55">
        <v>197.8</v>
      </c>
    </row>
    <row r="101" spans="1:8" s="54" customFormat="1" ht="20.25">
      <c r="A101" s="76" t="s">
        <v>130</v>
      </c>
      <c r="B101" s="93" t="s">
        <v>160</v>
      </c>
      <c r="C101" s="73" t="s">
        <v>38</v>
      </c>
      <c r="D101" s="73"/>
      <c r="E101" s="73"/>
      <c r="F101" s="56">
        <f>F102</f>
        <v>8640.8</v>
      </c>
      <c r="G101" s="56">
        <f>G102</f>
        <v>5989.2</v>
      </c>
      <c r="H101" s="56">
        <f>H102</f>
        <v>8076.2</v>
      </c>
    </row>
    <row r="102" spans="1:8" s="54" customFormat="1" ht="18">
      <c r="A102" s="73" t="s">
        <v>178</v>
      </c>
      <c r="B102" s="96" t="s">
        <v>39</v>
      </c>
      <c r="C102" s="73" t="s">
        <v>40</v>
      </c>
      <c r="D102" s="73"/>
      <c r="E102" s="73"/>
      <c r="F102" s="56">
        <f>F103+F105+F112</f>
        <v>8640.8</v>
      </c>
      <c r="G102" s="56">
        <f>G103+G105+G112</f>
        <v>5989.2</v>
      </c>
      <c r="H102" s="56">
        <f>H103+H105+H112</f>
        <v>8076.2</v>
      </c>
    </row>
    <row r="103" spans="1:8" s="54" customFormat="1" ht="45">
      <c r="A103" s="58" t="s">
        <v>179</v>
      </c>
      <c r="B103" s="60" t="s">
        <v>370</v>
      </c>
      <c r="C103" s="59" t="s">
        <v>40</v>
      </c>
      <c r="D103" s="59" t="s">
        <v>305</v>
      </c>
      <c r="E103" s="59"/>
      <c r="F103" s="55">
        <f>F104</f>
        <v>7297.7</v>
      </c>
      <c r="G103" s="55">
        <f>G104</f>
        <v>5147.2</v>
      </c>
      <c r="H103" s="55">
        <f>H104</f>
        <v>6853.3</v>
      </c>
    </row>
    <row r="104" spans="1:8" s="54" customFormat="1" ht="30">
      <c r="A104" s="58" t="s">
        <v>180</v>
      </c>
      <c r="B104" s="60" t="s">
        <v>356</v>
      </c>
      <c r="C104" s="59" t="s">
        <v>40</v>
      </c>
      <c r="D104" s="59" t="s">
        <v>305</v>
      </c>
      <c r="E104" s="59">
        <v>200</v>
      </c>
      <c r="F104" s="55">
        <v>7297.7</v>
      </c>
      <c r="G104" s="55">
        <v>5147.2</v>
      </c>
      <c r="H104" s="55">
        <v>6853.3</v>
      </c>
    </row>
    <row r="105" spans="1:8" s="54" customFormat="1" ht="45">
      <c r="A105" s="58" t="s">
        <v>314</v>
      </c>
      <c r="B105" s="60" t="s">
        <v>280</v>
      </c>
      <c r="C105" s="59" t="s">
        <v>40</v>
      </c>
      <c r="D105" s="59" t="s">
        <v>306</v>
      </c>
      <c r="E105" s="59"/>
      <c r="F105" s="55">
        <f>F106+F108+F110</f>
        <v>491.9</v>
      </c>
      <c r="G105" s="55">
        <f>G106+G108+G110</f>
        <v>332.6</v>
      </c>
      <c r="H105" s="55">
        <f>H106+H108+H110</f>
        <v>491.9</v>
      </c>
    </row>
    <row r="106" spans="1:8" s="54" customFormat="1" ht="45">
      <c r="A106" s="58" t="s">
        <v>315</v>
      </c>
      <c r="B106" s="60" t="s">
        <v>283</v>
      </c>
      <c r="C106" s="59" t="s">
        <v>40</v>
      </c>
      <c r="D106" s="59" t="s">
        <v>308</v>
      </c>
      <c r="E106" s="59"/>
      <c r="F106" s="55">
        <f>F107</f>
        <v>154.7</v>
      </c>
      <c r="G106" s="55">
        <f>G107</f>
        <v>154.7</v>
      </c>
      <c r="H106" s="55">
        <f>H107</f>
        <v>154.7</v>
      </c>
    </row>
    <row r="107" spans="1:8" s="54" customFormat="1" ht="30">
      <c r="A107" s="58" t="s">
        <v>316</v>
      </c>
      <c r="B107" s="60" t="s">
        <v>356</v>
      </c>
      <c r="C107" s="59" t="s">
        <v>40</v>
      </c>
      <c r="D107" s="59" t="s">
        <v>308</v>
      </c>
      <c r="E107" s="59">
        <v>200</v>
      </c>
      <c r="F107" s="55">
        <v>154.7</v>
      </c>
      <c r="G107" s="55">
        <v>154.7</v>
      </c>
      <c r="H107" s="55">
        <v>154.7</v>
      </c>
    </row>
    <row r="108" spans="1:8" s="54" customFormat="1" ht="30">
      <c r="A108" s="58" t="s">
        <v>317</v>
      </c>
      <c r="B108" s="60" t="s">
        <v>284</v>
      </c>
      <c r="C108" s="59" t="s">
        <v>40</v>
      </c>
      <c r="D108" s="59" t="s">
        <v>309</v>
      </c>
      <c r="E108" s="59"/>
      <c r="F108" s="55">
        <f>F109</f>
        <v>277.2</v>
      </c>
      <c r="G108" s="55">
        <f>G109</f>
        <v>150.4</v>
      </c>
      <c r="H108" s="55">
        <f>H109</f>
        <v>277.2</v>
      </c>
    </row>
    <row r="109" spans="1:8" s="54" customFormat="1" ht="30">
      <c r="A109" s="58" t="s">
        <v>318</v>
      </c>
      <c r="B109" s="60" t="s">
        <v>356</v>
      </c>
      <c r="C109" s="59" t="s">
        <v>40</v>
      </c>
      <c r="D109" s="59" t="s">
        <v>309</v>
      </c>
      <c r="E109" s="59">
        <v>200</v>
      </c>
      <c r="F109" s="55">
        <v>277.2</v>
      </c>
      <c r="G109" s="55">
        <v>150.4</v>
      </c>
      <c r="H109" s="55">
        <v>277.2</v>
      </c>
    </row>
    <row r="110" spans="1:8" s="54" customFormat="1" ht="34.5" customHeight="1">
      <c r="A110" s="58"/>
      <c r="B110" s="60" t="s">
        <v>368</v>
      </c>
      <c r="C110" s="59" t="s">
        <v>40</v>
      </c>
      <c r="D110" s="59" t="s">
        <v>369</v>
      </c>
      <c r="E110" s="59"/>
      <c r="F110" s="55">
        <f>F111</f>
        <v>60</v>
      </c>
      <c r="G110" s="55">
        <f>G111</f>
        <v>27.5</v>
      </c>
      <c r="H110" s="55">
        <f>H111</f>
        <v>60</v>
      </c>
    </row>
    <row r="111" spans="1:8" s="54" customFormat="1" ht="30">
      <c r="A111" s="58"/>
      <c r="B111" s="60" t="s">
        <v>356</v>
      </c>
      <c r="C111" s="59" t="s">
        <v>40</v>
      </c>
      <c r="D111" s="59" t="s">
        <v>369</v>
      </c>
      <c r="E111" s="59" t="s">
        <v>354</v>
      </c>
      <c r="F111" s="55">
        <v>60</v>
      </c>
      <c r="G111" s="55">
        <v>27.5</v>
      </c>
      <c r="H111" s="55">
        <v>60</v>
      </c>
    </row>
    <row r="112" spans="1:8" s="54" customFormat="1" ht="45">
      <c r="A112" s="58" t="s">
        <v>319</v>
      </c>
      <c r="B112" s="60" t="s">
        <v>286</v>
      </c>
      <c r="C112" s="59" t="s">
        <v>40</v>
      </c>
      <c r="D112" s="59" t="s">
        <v>307</v>
      </c>
      <c r="E112" s="59"/>
      <c r="F112" s="55">
        <f>F113</f>
        <v>851.2</v>
      </c>
      <c r="G112" s="55">
        <f>G113</f>
        <v>509.4</v>
      </c>
      <c r="H112" s="55">
        <f>H113</f>
        <v>731</v>
      </c>
    </row>
    <row r="113" spans="1:8" s="54" customFormat="1" ht="30">
      <c r="A113" s="58" t="s">
        <v>320</v>
      </c>
      <c r="B113" s="60" t="s">
        <v>356</v>
      </c>
      <c r="C113" s="59" t="s">
        <v>40</v>
      </c>
      <c r="D113" s="59" t="s">
        <v>307</v>
      </c>
      <c r="E113" s="59">
        <v>200</v>
      </c>
      <c r="F113" s="55">
        <v>851.2</v>
      </c>
      <c r="G113" s="55">
        <v>509.4</v>
      </c>
      <c r="H113" s="55">
        <v>731</v>
      </c>
    </row>
    <row r="114" spans="1:8" s="54" customFormat="1" ht="20.25">
      <c r="A114" s="76" t="s">
        <v>131</v>
      </c>
      <c r="B114" s="93" t="s">
        <v>88</v>
      </c>
      <c r="C114" s="73" t="s">
        <v>37</v>
      </c>
      <c r="D114" s="73"/>
      <c r="E114" s="73"/>
      <c r="F114" s="56">
        <f>F115+F118</f>
        <v>20207.4</v>
      </c>
      <c r="G114" s="56">
        <f>G115+G118</f>
        <v>13622.4</v>
      </c>
      <c r="H114" s="56">
        <f>H115+H118</f>
        <v>20207.4</v>
      </c>
    </row>
    <row r="115" spans="1:8" s="54" customFormat="1" ht="18">
      <c r="A115" s="72" t="s">
        <v>189</v>
      </c>
      <c r="B115" s="96" t="s">
        <v>181</v>
      </c>
      <c r="C115" s="73" t="s">
        <v>182</v>
      </c>
      <c r="D115" s="73"/>
      <c r="E115" s="73"/>
      <c r="F115" s="56">
        <f aca="true" t="shared" si="5" ref="F115:H116">F116</f>
        <v>1101.2</v>
      </c>
      <c r="G115" s="56">
        <f t="shared" si="5"/>
        <v>667</v>
      </c>
      <c r="H115" s="56">
        <f t="shared" si="5"/>
        <v>1101.2</v>
      </c>
    </row>
    <row r="116" spans="1:8" s="54" customFormat="1" ht="45">
      <c r="A116" s="58" t="s">
        <v>190</v>
      </c>
      <c r="B116" s="57" t="s">
        <v>244</v>
      </c>
      <c r="C116" s="59" t="s">
        <v>182</v>
      </c>
      <c r="D116" s="59" t="s">
        <v>185</v>
      </c>
      <c r="E116" s="59"/>
      <c r="F116" s="55">
        <f t="shared" si="5"/>
        <v>1101.2</v>
      </c>
      <c r="G116" s="55">
        <f t="shared" si="5"/>
        <v>667</v>
      </c>
      <c r="H116" s="55">
        <f t="shared" si="5"/>
        <v>1101.2</v>
      </c>
    </row>
    <row r="117" spans="1:8" s="54" customFormat="1" ht="15">
      <c r="A117" s="58" t="s">
        <v>191</v>
      </c>
      <c r="B117" s="60" t="s">
        <v>359</v>
      </c>
      <c r="C117" s="59" t="s">
        <v>182</v>
      </c>
      <c r="D117" s="59" t="s">
        <v>185</v>
      </c>
      <c r="E117" s="59" t="s">
        <v>358</v>
      </c>
      <c r="F117" s="55">
        <v>1101.2</v>
      </c>
      <c r="G117" s="55">
        <v>667</v>
      </c>
      <c r="H117" s="55">
        <v>1101.2</v>
      </c>
    </row>
    <row r="118" spans="1:8" s="54" customFormat="1" ht="18">
      <c r="A118" s="73" t="s">
        <v>240</v>
      </c>
      <c r="B118" s="96" t="s">
        <v>71</v>
      </c>
      <c r="C118" s="73" t="s">
        <v>34</v>
      </c>
      <c r="D118" s="59"/>
      <c r="E118" s="59"/>
      <c r="F118" s="56">
        <f>F119+F122+F124</f>
        <v>19106.2</v>
      </c>
      <c r="G118" s="56">
        <f>G119+G122+G124</f>
        <v>12955.4</v>
      </c>
      <c r="H118" s="56">
        <f>H119+H122+H124</f>
        <v>19106.2</v>
      </c>
    </row>
    <row r="119" spans="1:8" s="54" customFormat="1" ht="60">
      <c r="A119" s="74" t="s">
        <v>241</v>
      </c>
      <c r="B119" s="60" t="s">
        <v>412</v>
      </c>
      <c r="C119" s="59" t="s">
        <v>34</v>
      </c>
      <c r="D119" s="59" t="s">
        <v>417</v>
      </c>
      <c r="E119" s="59"/>
      <c r="F119" s="55">
        <f>F120+F121</f>
        <v>2419.4</v>
      </c>
      <c r="G119" s="55">
        <f>G120+G121</f>
        <v>1751.3999999999999</v>
      </c>
      <c r="H119" s="55">
        <f>H120+H121</f>
        <v>2419.4</v>
      </c>
    </row>
    <row r="120" spans="1:8" s="54" customFormat="1" ht="60">
      <c r="A120" s="75" t="s">
        <v>242</v>
      </c>
      <c r="B120" s="60" t="s">
        <v>352</v>
      </c>
      <c r="C120" s="59" t="s">
        <v>34</v>
      </c>
      <c r="D120" s="59" t="s">
        <v>417</v>
      </c>
      <c r="E120" s="59" t="s">
        <v>353</v>
      </c>
      <c r="F120" s="55">
        <v>2266.4</v>
      </c>
      <c r="G120" s="55">
        <v>1682.3</v>
      </c>
      <c r="H120" s="55">
        <v>2266.4</v>
      </c>
    </row>
    <row r="121" spans="1:8" s="54" customFormat="1" ht="30">
      <c r="A121" s="75" t="s">
        <v>321</v>
      </c>
      <c r="B121" s="60" t="s">
        <v>356</v>
      </c>
      <c r="C121" s="59" t="s">
        <v>34</v>
      </c>
      <c r="D121" s="59" t="s">
        <v>417</v>
      </c>
      <c r="E121" s="59">
        <v>200</v>
      </c>
      <c r="F121" s="55">
        <v>153</v>
      </c>
      <c r="G121" s="55">
        <v>69.1</v>
      </c>
      <c r="H121" s="55">
        <v>153</v>
      </c>
    </row>
    <row r="122" spans="1:8" s="54" customFormat="1" ht="48" customHeight="1">
      <c r="A122" s="58" t="s">
        <v>322</v>
      </c>
      <c r="B122" s="60" t="s">
        <v>413</v>
      </c>
      <c r="C122" s="59" t="s">
        <v>34</v>
      </c>
      <c r="D122" s="59" t="s">
        <v>416</v>
      </c>
      <c r="E122" s="59"/>
      <c r="F122" s="55">
        <f>F123</f>
        <v>9742.1</v>
      </c>
      <c r="G122" s="55">
        <f>G123</f>
        <v>6404</v>
      </c>
      <c r="H122" s="55">
        <f>H123</f>
        <v>9742.1</v>
      </c>
    </row>
    <row r="123" spans="1:8" s="54" customFormat="1" ht="15">
      <c r="A123" s="58" t="s">
        <v>323</v>
      </c>
      <c r="B123" s="60" t="s">
        <v>359</v>
      </c>
      <c r="C123" s="59" t="s">
        <v>34</v>
      </c>
      <c r="D123" s="59" t="s">
        <v>416</v>
      </c>
      <c r="E123" s="59" t="s">
        <v>358</v>
      </c>
      <c r="F123" s="55">
        <v>9742.1</v>
      </c>
      <c r="G123" s="55">
        <v>6404</v>
      </c>
      <c r="H123" s="55">
        <v>9742.1</v>
      </c>
    </row>
    <row r="124" spans="1:8" s="54" customFormat="1" ht="48" customHeight="1">
      <c r="A124" s="58" t="s">
        <v>324</v>
      </c>
      <c r="B124" s="60" t="s">
        <v>414</v>
      </c>
      <c r="C124" s="59" t="s">
        <v>34</v>
      </c>
      <c r="D124" s="59" t="s">
        <v>415</v>
      </c>
      <c r="E124" s="59"/>
      <c r="F124" s="55">
        <f>F125</f>
        <v>6944.7</v>
      </c>
      <c r="G124" s="55">
        <f>G125</f>
        <v>4800</v>
      </c>
      <c r="H124" s="55">
        <f>H125</f>
        <v>6944.7</v>
      </c>
    </row>
    <row r="125" spans="1:8" s="54" customFormat="1" ht="15">
      <c r="A125" s="58" t="s">
        <v>325</v>
      </c>
      <c r="B125" s="60" t="s">
        <v>359</v>
      </c>
      <c r="C125" s="59" t="s">
        <v>34</v>
      </c>
      <c r="D125" s="59" t="s">
        <v>415</v>
      </c>
      <c r="E125" s="59" t="s">
        <v>358</v>
      </c>
      <c r="F125" s="55">
        <v>6944.7</v>
      </c>
      <c r="G125" s="55">
        <v>4800</v>
      </c>
      <c r="H125" s="55">
        <v>6944.7</v>
      </c>
    </row>
    <row r="126" spans="1:8" s="54" customFormat="1" ht="20.25">
      <c r="A126" s="76" t="s">
        <v>175</v>
      </c>
      <c r="B126" s="93" t="s">
        <v>161</v>
      </c>
      <c r="C126" s="73" t="s">
        <v>144</v>
      </c>
      <c r="D126" s="73"/>
      <c r="E126" s="73"/>
      <c r="F126" s="56">
        <f aca="true" t="shared" si="6" ref="F126:H127">F127</f>
        <v>4500.9</v>
      </c>
      <c r="G126" s="56">
        <f t="shared" si="6"/>
        <v>2871.8</v>
      </c>
      <c r="H126" s="56">
        <f t="shared" si="6"/>
        <v>4500.9</v>
      </c>
    </row>
    <row r="127" spans="1:8" s="54" customFormat="1" ht="18">
      <c r="A127" s="73" t="s">
        <v>275</v>
      </c>
      <c r="B127" s="98" t="s">
        <v>162</v>
      </c>
      <c r="C127" s="66" t="s">
        <v>145</v>
      </c>
      <c r="D127" s="66"/>
      <c r="E127" s="66"/>
      <c r="F127" s="56">
        <f t="shared" si="6"/>
        <v>4500.9</v>
      </c>
      <c r="G127" s="56">
        <f t="shared" si="6"/>
        <v>2871.8</v>
      </c>
      <c r="H127" s="56">
        <f t="shared" si="6"/>
        <v>4500.9</v>
      </c>
    </row>
    <row r="128" spans="1:8" s="54" customFormat="1" ht="105">
      <c r="A128" s="58" t="s">
        <v>276</v>
      </c>
      <c r="B128" s="67" t="s">
        <v>367</v>
      </c>
      <c r="C128" s="68" t="s">
        <v>145</v>
      </c>
      <c r="D128" s="68" t="s">
        <v>310</v>
      </c>
      <c r="E128" s="68"/>
      <c r="F128" s="55">
        <f>F129+F130</f>
        <v>4500.9</v>
      </c>
      <c r="G128" s="55">
        <f>G129+G130</f>
        <v>2871.8</v>
      </c>
      <c r="H128" s="55">
        <f>H129+H130</f>
        <v>4500.9</v>
      </c>
    </row>
    <row r="129" spans="1:8" s="54" customFormat="1" ht="30">
      <c r="A129" s="58" t="s">
        <v>277</v>
      </c>
      <c r="B129" s="60" t="s">
        <v>356</v>
      </c>
      <c r="C129" s="59" t="s">
        <v>145</v>
      </c>
      <c r="D129" s="59" t="s">
        <v>310</v>
      </c>
      <c r="E129" s="59">
        <v>200</v>
      </c>
      <c r="F129" s="55">
        <v>4500.9</v>
      </c>
      <c r="G129" s="55">
        <v>2871.8</v>
      </c>
      <c r="H129" s="55">
        <v>4500.9</v>
      </c>
    </row>
    <row r="130" spans="1:8" s="54" customFormat="1" ht="15">
      <c r="A130" s="58" t="s">
        <v>361</v>
      </c>
      <c r="B130" s="60" t="s">
        <v>357</v>
      </c>
      <c r="C130" s="59" t="s">
        <v>145</v>
      </c>
      <c r="D130" s="59" t="s">
        <v>310</v>
      </c>
      <c r="E130" s="59" t="s">
        <v>355</v>
      </c>
      <c r="F130" s="55">
        <v>0</v>
      </c>
      <c r="G130" s="55">
        <v>0</v>
      </c>
      <c r="H130" s="55">
        <v>0</v>
      </c>
    </row>
    <row r="131" spans="1:8" s="54" customFormat="1" ht="20.25">
      <c r="A131" s="76" t="s">
        <v>243</v>
      </c>
      <c r="B131" s="99" t="s">
        <v>142</v>
      </c>
      <c r="C131" s="73" t="s">
        <v>141</v>
      </c>
      <c r="D131" s="73"/>
      <c r="E131" s="73"/>
      <c r="F131" s="56">
        <f aca="true" t="shared" si="7" ref="F131:H133">F132</f>
        <v>757.6</v>
      </c>
      <c r="G131" s="56">
        <f t="shared" si="7"/>
        <v>538.7</v>
      </c>
      <c r="H131" s="56">
        <f t="shared" si="7"/>
        <v>757.6</v>
      </c>
    </row>
    <row r="132" spans="1:8" s="54" customFormat="1" ht="18">
      <c r="A132" s="73" t="s">
        <v>326</v>
      </c>
      <c r="B132" s="96" t="s">
        <v>150</v>
      </c>
      <c r="C132" s="73" t="s">
        <v>143</v>
      </c>
      <c r="D132" s="73"/>
      <c r="E132" s="73"/>
      <c r="F132" s="56">
        <f t="shared" si="7"/>
        <v>757.6</v>
      </c>
      <c r="G132" s="56">
        <f t="shared" si="7"/>
        <v>538.7</v>
      </c>
      <c r="H132" s="56">
        <f t="shared" si="7"/>
        <v>757.6</v>
      </c>
    </row>
    <row r="133" spans="1:8" s="54" customFormat="1" ht="45.75">
      <c r="A133" s="58" t="s">
        <v>327</v>
      </c>
      <c r="B133" s="60" t="s">
        <v>245</v>
      </c>
      <c r="C133" s="59" t="s">
        <v>143</v>
      </c>
      <c r="D133" s="59" t="s">
        <v>43</v>
      </c>
      <c r="E133" s="73"/>
      <c r="F133" s="55">
        <f t="shared" si="7"/>
        <v>757.6</v>
      </c>
      <c r="G133" s="55">
        <f t="shared" si="7"/>
        <v>538.7</v>
      </c>
      <c r="H133" s="55">
        <f t="shared" si="7"/>
        <v>757.6</v>
      </c>
    </row>
    <row r="134" spans="1:8" s="54" customFormat="1" ht="30">
      <c r="A134" s="58" t="s">
        <v>328</v>
      </c>
      <c r="B134" s="60" t="s">
        <v>356</v>
      </c>
      <c r="C134" s="59" t="s">
        <v>143</v>
      </c>
      <c r="D134" s="59" t="s">
        <v>43</v>
      </c>
      <c r="E134" s="59">
        <v>200</v>
      </c>
      <c r="F134" s="55">
        <v>757.6</v>
      </c>
      <c r="G134" s="55">
        <v>538.7</v>
      </c>
      <c r="H134" s="55">
        <v>757.6</v>
      </c>
    </row>
    <row r="135" spans="1:8" s="54" customFormat="1" ht="15.75">
      <c r="A135" s="72"/>
      <c r="B135" s="82" t="s">
        <v>288</v>
      </c>
      <c r="C135" s="83"/>
      <c r="D135" s="73"/>
      <c r="E135" s="73"/>
      <c r="F135" s="56">
        <f>F7+F50+F58+F85+F101+F131+F126+F114+F54</f>
        <v>153629.9</v>
      </c>
      <c r="G135" s="56">
        <f>G7+G50+G58+G85+G101+G131+G126+G114+G54</f>
        <v>86210.49999999999</v>
      </c>
      <c r="H135" s="56">
        <f>H7+H50+H58+H85+H101+H131+H126+H114+H54</f>
        <v>149031.2</v>
      </c>
    </row>
    <row r="137" ht="15">
      <c r="F137" s="104"/>
    </row>
    <row r="140" ht="15">
      <c r="H140" s="104"/>
    </row>
  </sheetData>
  <sheetProtection/>
  <mergeCells count="11">
    <mergeCell ref="C1:F1"/>
    <mergeCell ref="F5:F6"/>
    <mergeCell ref="E5:E6"/>
    <mergeCell ref="A5:A6"/>
    <mergeCell ref="B5:B6"/>
    <mergeCell ref="C5:C6"/>
    <mergeCell ref="D5:D6"/>
    <mergeCell ref="G5:G6"/>
    <mergeCell ref="H5:H6"/>
    <mergeCell ref="A3:F3"/>
    <mergeCell ref="A4:E4"/>
  </mergeCells>
  <printOptions/>
  <pageMargins left="0.2362204724409449" right="0.15748031496062992" top="0.1968503937007874" bottom="0.15748031496062992" header="0.16" footer="0.15748031496062992"/>
  <pageSetup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4.125" style="0" customWidth="1"/>
    <col min="2" max="2" width="30.125" style="0" customWidth="1"/>
    <col min="3" max="3" width="10.625" style="0" customWidth="1"/>
    <col min="4" max="4" width="11.125" style="0" customWidth="1"/>
    <col min="5" max="5" width="11.625" style="0" customWidth="1"/>
  </cols>
  <sheetData>
    <row r="1" spans="2:3" ht="12.75">
      <c r="B1" s="119" t="s">
        <v>287</v>
      </c>
      <c r="C1" s="119"/>
    </row>
    <row r="2" spans="1:3" ht="44.25" customHeight="1">
      <c r="A2" s="121" t="s">
        <v>386</v>
      </c>
      <c r="B2" s="121"/>
      <c r="C2" s="121"/>
    </row>
    <row r="3" spans="1:3" ht="15.75">
      <c r="A3" s="4"/>
      <c r="B3" s="3"/>
      <c r="C3" s="2"/>
    </row>
    <row r="7" spans="1:5" ht="12" customHeight="1">
      <c r="A7" s="120" t="s">
        <v>2</v>
      </c>
      <c r="B7" s="120" t="s">
        <v>25</v>
      </c>
      <c r="C7" s="107" t="s">
        <v>435</v>
      </c>
      <c r="D7" s="107" t="s">
        <v>436</v>
      </c>
      <c r="E7" s="107" t="s">
        <v>437</v>
      </c>
    </row>
    <row r="8" spans="1:5" ht="66.75" customHeight="1">
      <c r="A8" s="120"/>
      <c r="B8" s="120"/>
      <c r="C8" s="107"/>
      <c r="D8" s="107"/>
      <c r="E8" s="107"/>
    </row>
    <row r="9" spans="1:5" ht="38.25">
      <c r="A9" s="5" t="s">
        <v>163</v>
      </c>
      <c r="B9" s="13" t="s">
        <v>93</v>
      </c>
      <c r="C9" s="103">
        <f>C14-C10</f>
        <v>7979.5</v>
      </c>
      <c r="D9" s="103">
        <f>D14-D10</f>
        <v>-11557.200000000012</v>
      </c>
      <c r="E9" s="103">
        <f>E14-E10</f>
        <v>3753.600000000035</v>
      </c>
    </row>
    <row r="10" spans="1:5" ht="25.5">
      <c r="A10" s="53" t="s">
        <v>164</v>
      </c>
      <c r="B10" s="18" t="s">
        <v>62</v>
      </c>
      <c r="C10" s="92">
        <f aca="true" t="shared" si="0" ref="C10:E12">C11</f>
        <v>145650.4</v>
      </c>
      <c r="D10" s="92">
        <f t="shared" si="0"/>
        <v>97767.7</v>
      </c>
      <c r="E10" s="92">
        <f t="shared" si="0"/>
        <v>145277.59999999998</v>
      </c>
    </row>
    <row r="11" spans="1:5" ht="25.5">
      <c r="A11" s="53" t="s">
        <v>165</v>
      </c>
      <c r="B11" s="18" t="s">
        <v>63</v>
      </c>
      <c r="C11" s="92">
        <f t="shared" si="0"/>
        <v>145650.4</v>
      </c>
      <c r="D11" s="92">
        <f t="shared" si="0"/>
        <v>97767.7</v>
      </c>
      <c r="E11" s="92">
        <f t="shared" si="0"/>
        <v>145277.59999999998</v>
      </c>
    </row>
    <row r="12" spans="1:5" ht="25.5">
      <c r="A12" s="53" t="s">
        <v>166</v>
      </c>
      <c r="B12" s="18" t="s">
        <v>365</v>
      </c>
      <c r="C12" s="92">
        <f t="shared" si="0"/>
        <v>145650.4</v>
      </c>
      <c r="D12" s="92">
        <f t="shared" si="0"/>
        <v>97767.7</v>
      </c>
      <c r="E12" s="92">
        <f t="shared" si="0"/>
        <v>145277.59999999998</v>
      </c>
    </row>
    <row r="13" spans="1:5" ht="63.75">
      <c r="A13" s="53" t="s">
        <v>94</v>
      </c>
      <c r="B13" s="52" t="s">
        <v>408</v>
      </c>
      <c r="C13" s="92">
        <f>'приложение 1'!E55</f>
        <v>145650.4</v>
      </c>
      <c r="D13" s="92">
        <f>'приложение 1'!F55</f>
        <v>97767.7</v>
      </c>
      <c r="E13" s="92">
        <f>'приложение 1'!G55</f>
        <v>145277.59999999998</v>
      </c>
    </row>
    <row r="14" spans="1:5" ht="25.5">
      <c r="A14" s="53" t="s">
        <v>167</v>
      </c>
      <c r="B14" s="9" t="s">
        <v>64</v>
      </c>
      <c r="C14" s="92">
        <f>'приложение 2'!F135</f>
        <v>153629.9</v>
      </c>
      <c r="D14" s="92">
        <f>'приложение 2'!G135</f>
        <v>86210.49999999999</v>
      </c>
      <c r="E14" s="92">
        <f>'приложение 2'!H135</f>
        <v>149031.2</v>
      </c>
    </row>
    <row r="15" spans="1:5" ht="25.5">
      <c r="A15" s="53" t="s">
        <v>168</v>
      </c>
      <c r="B15" s="9" t="s">
        <v>65</v>
      </c>
      <c r="C15" s="92">
        <f aca="true" t="shared" si="1" ref="C15:E17">C14</f>
        <v>153629.9</v>
      </c>
      <c r="D15" s="92">
        <f t="shared" si="1"/>
        <v>86210.49999999999</v>
      </c>
      <c r="E15" s="92">
        <f t="shared" si="1"/>
        <v>149031.2</v>
      </c>
    </row>
    <row r="16" spans="1:5" ht="25.5">
      <c r="A16" s="53" t="s">
        <v>169</v>
      </c>
      <c r="B16" s="9" t="s">
        <v>66</v>
      </c>
      <c r="C16" s="92">
        <f t="shared" si="1"/>
        <v>153629.9</v>
      </c>
      <c r="D16" s="92">
        <f t="shared" si="1"/>
        <v>86210.49999999999</v>
      </c>
      <c r="E16" s="92">
        <f t="shared" si="1"/>
        <v>149031.2</v>
      </c>
    </row>
    <row r="17" spans="1:5" ht="63.75">
      <c r="A17" s="53" t="s">
        <v>95</v>
      </c>
      <c r="B17" s="100" t="s">
        <v>407</v>
      </c>
      <c r="C17" s="92">
        <f t="shared" si="1"/>
        <v>153629.9</v>
      </c>
      <c r="D17" s="92">
        <f t="shared" si="1"/>
        <v>86210.49999999999</v>
      </c>
      <c r="E17" s="92">
        <f t="shared" si="1"/>
        <v>149031.2</v>
      </c>
    </row>
    <row r="18" spans="1:7" ht="38.25">
      <c r="A18" s="1" t="s">
        <v>110</v>
      </c>
      <c r="B18" s="10" t="s">
        <v>289</v>
      </c>
      <c r="C18" s="103">
        <f>SUM(C9)</f>
        <v>7979.5</v>
      </c>
      <c r="D18" s="103">
        <f>SUM(D9)</f>
        <v>-11557.200000000012</v>
      </c>
      <c r="E18" s="103">
        <f>SUM(E9)</f>
        <v>3753.600000000035</v>
      </c>
      <c r="G18" s="105"/>
    </row>
    <row r="22" ht="12.75">
      <c r="B22" s="6"/>
    </row>
    <row r="24" ht="14.25">
      <c r="B24" s="7"/>
    </row>
    <row r="27" ht="15">
      <c r="B27" s="11"/>
    </row>
  </sheetData>
  <sheetProtection/>
  <mergeCells count="7">
    <mergeCell ref="B1:C1"/>
    <mergeCell ref="D7:D8"/>
    <mergeCell ref="E7:E8"/>
    <mergeCell ref="A7:A8"/>
    <mergeCell ref="B7:B8"/>
    <mergeCell ref="C7:C8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2015-10-16T08:55:05Z</cp:lastPrinted>
  <dcterms:created xsi:type="dcterms:W3CDTF">2004-01-09T12:13:45Z</dcterms:created>
  <dcterms:modified xsi:type="dcterms:W3CDTF">2015-10-16T08:57:42Z</dcterms:modified>
  <cp:category/>
  <cp:version/>
  <cp:contentType/>
  <cp:contentStatus/>
</cp:coreProperties>
</file>